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300- Boletines Estadísticos\Boletín estadístico\Pagina Web\2017-2\"/>
    </mc:Choice>
  </mc:AlternateContent>
  <bookViews>
    <workbookView xWindow="0" yWindow="0" windowWidth="28800" windowHeight="12045"/>
  </bookViews>
  <sheets>
    <sheet name="Oferta de program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26" i="1" l="1"/>
  <c r="AI26" i="1"/>
  <c r="AN24" i="1"/>
  <c r="AJ25" i="1" s="1"/>
  <c r="AM24" i="1"/>
  <c r="AM26" i="1" s="1"/>
  <c r="AL24" i="1"/>
  <c r="AL26" i="1" s="1"/>
  <c r="AK24" i="1"/>
  <c r="AK25" i="1" s="1"/>
  <c r="AJ24" i="1"/>
  <c r="AI24" i="1"/>
  <c r="AI25" i="1" s="1"/>
  <c r="AN23" i="1"/>
  <c r="AO23" i="1" s="1"/>
  <c r="AN22" i="1"/>
  <c r="AO22" i="1" s="1"/>
  <c r="AN21" i="1"/>
  <c r="AO21" i="1" s="1"/>
  <c r="AN20" i="1"/>
  <c r="AO20" i="1" s="1"/>
  <c r="AN19" i="1"/>
  <c r="AO19" i="1" s="1"/>
  <c r="AN18" i="1"/>
  <c r="AO18" i="1" s="1"/>
  <c r="AO24" i="1" l="1"/>
  <c r="AK26" i="1"/>
  <c r="AL25" i="1"/>
  <c r="AN26" i="1"/>
  <c r="AM25" i="1"/>
  <c r="AN25" i="1"/>
  <c r="N59" i="1"/>
  <c r="K59" i="1"/>
  <c r="X58" i="1"/>
  <c r="W58" i="1"/>
  <c r="V58" i="1"/>
  <c r="T58" i="1"/>
  <c r="S58" i="1"/>
  <c r="R58" i="1"/>
  <c r="U58" i="1" s="1"/>
  <c r="P58" i="1"/>
  <c r="M58" i="1"/>
  <c r="L58" i="1"/>
  <c r="I58" i="1"/>
  <c r="H58" i="1"/>
  <c r="J58" i="1" s="1"/>
  <c r="F58" i="1"/>
  <c r="E58" i="1"/>
  <c r="G58" i="1" s="1"/>
  <c r="C58" i="1"/>
  <c r="B58" i="1"/>
  <c r="D58" i="1" s="1"/>
  <c r="X57" i="1"/>
  <c r="W57" i="1"/>
  <c r="V57" i="1"/>
  <c r="U57" i="1"/>
  <c r="T57" i="1"/>
  <c r="S57" i="1"/>
  <c r="R57" i="1"/>
  <c r="P57" i="1"/>
  <c r="Q57" i="1" s="1"/>
  <c r="O57" i="1"/>
  <c r="L57" i="1"/>
  <c r="M57" i="1" s="1"/>
  <c r="I57" i="1"/>
  <c r="H57" i="1"/>
  <c r="J57" i="1" s="1"/>
  <c r="F57" i="1"/>
  <c r="G57" i="1" s="1"/>
  <c r="E57" i="1"/>
  <c r="C57" i="1"/>
  <c r="D57" i="1" s="1"/>
  <c r="B57" i="1"/>
  <c r="X56" i="1"/>
  <c r="W56" i="1"/>
  <c r="V56" i="1"/>
  <c r="T56" i="1"/>
  <c r="S56" i="1"/>
  <c r="U56" i="1" s="1"/>
  <c r="R56" i="1"/>
  <c r="P56" i="1"/>
  <c r="O56" i="1"/>
  <c r="Q56" i="1" s="1"/>
  <c r="M56" i="1"/>
  <c r="L56" i="1"/>
  <c r="I56" i="1"/>
  <c r="J56" i="1" s="1"/>
  <c r="H56" i="1"/>
  <c r="F56" i="1"/>
  <c r="E56" i="1"/>
  <c r="G56" i="1" s="1"/>
  <c r="D56" i="1"/>
  <c r="C56" i="1"/>
  <c r="B56" i="1"/>
  <c r="Y55" i="1"/>
  <c r="X55" i="1"/>
  <c r="W55" i="1"/>
  <c r="V55" i="1"/>
  <c r="T55" i="1"/>
  <c r="U55" i="1" s="1"/>
  <c r="S55" i="1"/>
  <c r="R55" i="1"/>
  <c r="Q55" i="1"/>
  <c r="P55" i="1"/>
  <c r="O55" i="1"/>
  <c r="L55" i="1"/>
  <c r="M55" i="1" s="1"/>
  <c r="J55" i="1"/>
  <c r="I55" i="1"/>
  <c r="H55" i="1"/>
  <c r="G55" i="1"/>
  <c r="F55" i="1"/>
  <c r="E55" i="1"/>
  <c r="C55" i="1"/>
  <c r="B55" i="1"/>
  <c r="D55" i="1" s="1"/>
  <c r="X54" i="1"/>
  <c r="W54" i="1"/>
  <c r="V54" i="1"/>
  <c r="T54" i="1"/>
  <c r="T59" i="1" s="1"/>
  <c r="S54" i="1"/>
  <c r="S59" i="1" s="1"/>
  <c r="R54" i="1"/>
  <c r="R59" i="1" s="1"/>
  <c r="P54" i="1"/>
  <c r="O54" i="1"/>
  <c r="Q54" i="1" s="1"/>
  <c r="M54" i="1"/>
  <c r="L54" i="1"/>
  <c r="I54" i="1"/>
  <c r="I59" i="1" s="1"/>
  <c r="H54" i="1"/>
  <c r="J54" i="1" s="1"/>
  <c r="E54" i="1"/>
  <c r="B54" i="1"/>
  <c r="D54" i="1" s="1"/>
  <c r="X53" i="1"/>
  <c r="W53" i="1"/>
  <c r="V53" i="1"/>
  <c r="U53" i="1"/>
  <c r="T53" i="1"/>
  <c r="S53" i="1"/>
  <c r="R53" i="1"/>
  <c r="P53" i="1"/>
  <c r="P59" i="1" s="1"/>
  <c r="O53" i="1"/>
  <c r="L53" i="1"/>
  <c r="M53" i="1" s="1"/>
  <c r="I53" i="1"/>
  <c r="H53" i="1"/>
  <c r="H59" i="1" s="1"/>
  <c r="F53" i="1"/>
  <c r="E53" i="1"/>
  <c r="E59" i="1" s="1"/>
  <c r="C53" i="1"/>
  <c r="D53" i="1" s="1"/>
  <c r="B53" i="1"/>
  <c r="AF24" i="1"/>
  <c r="AF26" i="1" s="1"/>
  <c r="AE24" i="1"/>
  <c r="AE26" i="1" s="1"/>
  <c r="AD24" i="1"/>
  <c r="AD26" i="1" s="1"/>
  <c r="AC24" i="1"/>
  <c r="AB24" i="1"/>
  <c r="Z24" i="1"/>
  <c r="Z26" i="1" s="1"/>
  <c r="Y24" i="1"/>
  <c r="Y26" i="1" s="1"/>
  <c r="X24" i="1"/>
  <c r="X26" i="1" s="1"/>
  <c r="T24" i="1"/>
  <c r="T26" i="1" s="1"/>
  <c r="S24" i="1"/>
  <c r="R24" i="1"/>
  <c r="R26" i="1" s="1"/>
  <c r="Q24" i="1"/>
  <c r="Q26" i="1" s="1"/>
  <c r="O24" i="1"/>
  <c r="O26" i="1" s="1"/>
  <c r="N24" i="1"/>
  <c r="N26" i="1" s="1"/>
  <c r="M24" i="1"/>
  <c r="L24" i="1"/>
  <c r="P24" i="1" s="1"/>
  <c r="J24" i="1"/>
  <c r="J26" i="1" s="1"/>
  <c r="I24" i="1"/>
  <c r="I26" i="1" s="1"/>
  <c r="G24" i="1"/>
  <c r="G26" i="1" s="1"/>
  <c r="E24" i="1"/>
  <c r="D24" i="1"/>
  <c r="C24" i="1"/>
  <c r="B24" i="1"/>
  <c r="AG23" i="1"/>
  <c r="W23" i="1"/>
  <c r="O58" i="1" s="1"/>
  <c r="Q58" i="1" s="1"/>
  <c r="U23" i="1"/>
  <c r="P23" i="1"/>
  <c r="K23" i="1"/>
  <c r="F23" i="1"/>
  <c r="AG22" i="1"/>
  <c r="AH22" i="1" s="1"/>
  <c r="AA22" i="1"/>
  <c r="U22" i="1"/>
  <c r="P22" i="1"/>
  <c r="K22" i="1"/>
  <c r="F22" i="1"/>
  <c r="AG21" i="1"/>
  <c r="AG24" i="1" s="1"/>
  <c r="AA21" i="1"/>
  <c r="U21" i="1"/>
  <c r="P21" i="1"/>
  <c r="K21" i="1"/>
  <c r="F21" i="1"/>
  <c r="AG20" i="1"/>
  <c r="AA20" i="1"/>
  <c r="U20" i="1"/>
  <c r="P20" i="1"/>
  <c r="K20" i="1"/>
  <c r="F20" i="1"/>
  <c r="AG19" i="1"/>
  <c r="AA19" i="1"/>
  <c r="U19" i="1"/>
  <c r="P19" i="1"/>
  <c r="H19" i="1"/>
  <c r="F54" i="1" s="1"/>
  <c r="F19" i="1"/>
  <c r="C19" i="1"/>
  <c r="C54" i="1" s="1"/>
  <c r="C59" i="1" s="1"/>
  <c r="AG18" i="1"/>
  <c r="AA18" i="1"/>
  <c r="U18" i="1"/>
  <c r="U24" i="1" s="1"/>
  <c r="P18" i="1"/>
  <c r="K18" i="1"/>
  <c r="F18" i="1"/>
  <c r="Y57" i="1" l="1"/>
  <c r="Y54" i="1"/>
  <c r="V59" i="1"/>
  <c r="X59" i="1"/>
  <c r="Y56" i="1"/>
  <c r="Y58" i="1"/>
  <c r="D59" i="1"/>
  <c r="C60" i="1" s="1"/>
  <c r="G54" i="1"/>
  <c r="AB25" i="1"/>
  <c r="F59" i="1"/>
  <c r="AC26" i="1"/>
  <c r="P25" i="1"/>
  <c r="L25" i="1"/>
  <c r="N25" i="1"/>
  <c r="M25" i="1"/>
  <c r="AH24" i="1"/>
  <c r="AG25" i="1"/>
  <c r="AH20" i="1"/>
  <c r="AH23" i="1"/>
  <c r="AH18" i="1"/>
  <c r="M26" i="1"/>
  <c r="AH19" i="1"/>
  <c r="I60" i="1"/>
  <c r="S25" i="1"/>
  <c r="M59" i="1"/>
  <c r="K60" i="1" s="1"/>
  <c r="M60" i="1" s="1"/>
  <c r="Q25" i="1"/>
  <c r="U26" i="1"/>
  <c r="U25" i="1"/>
  <c r="T25" i="1"/>
  <c r="AH21" i="1"/>
  <c r="AC25" i="1"/>
  <c r="G53" i="1"/>
  <c r="Y53" i="1"/>
  <c r="Y59" i="1" s="1"/>
  <c r="Y60" i="1" s="1"/>
  <c r="K19" i="1"/>
  <c r="L59" i="1"/>
  <c r="L60" i="1" s="1"/>
  <c r="F24" i="1"/>
  <c r="W24" i="1"/>
  <c r="O25" i="1"/>
  <c r="AE25" i="1"/>
  <c r="U54" i="1"/>
  <c r="U59" i="1" s="1"/>
  <c r="AB26" i="1"/>
  <c r="B59" i="1"/>
  <c r="B60" i="1" s="1"/>
  <c r="Q53" i="1"/>
  <c r="AA23" i="1"/>
  <c r="AA24" i="1" s="1"/>
  <c r="AD25" i="1"/>
  <c r="AF25" i="1"/>
  <c r="J53" i="1"/>
  <c r="J59" i="1" s="1"/>
  <c r="H60" i="1" s="1"/>
  <c r="J60" i="1" s="1"/>
  <c r="S26" i="1"/>
  <c r="L26" i="1"/>
  <c r="H24" i="1"/>
  <c r="W59" i="1"/>
  <c r="R25" i="1"/>
  <c r="O59" i="1"/>
  <c r="AA26" i="1" l="1"/>
  <c r="AA25" i="1"/>
  <c r="V25" i="1"/>
  <c r="Y25" i="1"/>
  <c r="X25" i="1"/>
  <c r="AG26" i="1"/>
  <c r="Z25" i="1"/>
  <c r="U60" i="1"/>
  <c r="T60" i="1"/>
  <c r="S60" i="1"/>
  <c r="R60" i="1"/>
  <c r="D25" i="1"/>
  <c r="F25" i="1"/>
  <c r="E25" i="1"/>
  <c r="G59" i="1"/>
  <c r="E60" i="1" s="1"/>
  <c r="Q59" i="1"/>
  <c r="O60" i="1"/>
  <c r="D60" i="1"/>
  <c r="F60" i="1"/>
  <c r="B25" i="1"/>
  <c r="X60" i="1"/>
  <c r="W60" i="1"/>
  <c r="V60" i="1"/>
  <c r="C25" i="1"/>
  <c r="H26" i="1"/>
  <c r="K24" i="1"/>
  <c r="W26" i="1"/>
  <c r="W25" i="1"/>
  <c r="K25" i="1" l="1"/>
  <c r="I25" i="1"/>
  <c r="K26" i="1"/>
  <c r="G25" i="1"/>
  <c r="P26" i="1"/>
  <c r="J25" i="1"/>
  <c r="P60" i="1"/>
  <c r="N60" i="1"/>
  <c r="Q60" i="1" s="1"/>
  <c r="G60" i="1"/>
  <c r="H25" i="1"/>
</calcChain>
</file>

<file path=xl/sharedStrings.xml><?xml version="1.0" encoding="utf-8"?>
<sst xmlns="http://schemas.openxmlformats.org/spreadsheetml/2006/main" count="113" uniqueCount="33">
  <si>
    <t xml:space="preserve">OFERTA DE PROGRAMAS ACADÉMICOS </t>
  </si>
  <si>
    <t>Sede - Seccional - VUAD</t>
  </si>
  <si>
    <t>2015-I</t>
  </si>
  <si>
    <t>2015-II</t>
  </si>
  <si>
    <t>2016-I</t>
  </si>
  <si>
    <t>2016-II</t>
  </si>
  <si>
    <t>2017-I</t>
  </si>
  <si>
    <t>2017-II</t>
  </si>
  <si>
    <t>2018-I</t>
  </si>
  <si>
    <t xml:space="preserve">Pregrado </t>
  </si>
  <si>
    <t xml:space="preserve">Especialización </t>
  </si>
  <si>
    <t xml:space="preserve">Maestria </t>
  </si>
  <si>
    <t xml:space="preserve">Doctorado </t>
  </si>
  <si>
    <t>Total</t>
  </si>
  <si>
    <t xml:space="preserve">Tecnología </t>
  </si>
  <si>
    <t>%</t>
  </si>
  <si>
    <t>Bogotá</t>
  </si>
  <si>
    <t>-</t>
  </si>
  <si>
    <t>Bucaramanga</t>
  </si>
  <si>
    <t>Tunja</t>
  </si>
  <si>
    <t>Medellín</t>
  </si>
  <si>
    <t>Villavicencio</t>
  </si>
  <si>
    <t>VUAD</t>
  </si>
  <si>
    <t>% Distribución</t>
  </si>
  <si>
    <t>% de Variación</t>
  </si>
  <si>
    <t>N/A</t>
  </si>
  <si>
    <t>Nota: Solo se tienen encuenta los programas activos y que se pueden ofertar, los que esten en desistimiento no se tendran encuenta para ningun informe.</t>
  </si>
  <si>
    <t>Pregrado</t>
  </si>
  <si>
    <t>Posgrado</t>
  </si>
  <si>
    <t>Tecnología</t>
  </si>
  <si>
    <t>Porcentaje</t>
  </si>
  <si>
    <t xml:space="preserve">Fuente: SecretarÍa General </t>
  </si>
  <si>
    <t>Fecha de corte 13 de julio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</si>
</sst>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B364C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Border="1" applyAlignment="1"/>
    <xf numFmtId="0" fontId="5" fillId="3" borderId="0" xfId="0" applyFont="1" applyFill="1" applyBorder="1"/>
    <xf numFmtId="0" fontId="0" fillId="0" borderId="0" xfId="0" applyBorder="1"/>
    <xf numFmtId="0" fontId="7" fillId="5" borderId="11" xfId="0" applyFont="1" applyFill="1" applyBorder="1" applyAlignment="1">
      <alignment horizontal="center" vertical="center" textRotation="90" wrapText="1"/>
    </xf>
    <xf numFmtId="0" fontId="7" fillId="5" borderId="12" xfId="0" applyFont="1" applyFill="1" applyBorder="1" applyAlignment="1">
      <alignment horizontal="center" vertical="center" textRotation="90" wrapText="1"/>
    </xf>
    <xf numFmtId="0" fontId="7" fillId="5" borderId="13" xfId="0" applyFont="1" applyFill="1" applyBorder="1" applyAlignment="1">
      <alignment horizontal="center" vertical="center" textRotation="90" wrapText="1"/>
    </xf>
    <xf numFmtId="0" fontId="7" fillId="5" borderId="14" xfId="0" applyFont="1" applyFill="1" applyBorder="1" applyAlignment="1">
      <alignment horizontal="center" vertical="center" textRotation="90" wrapText="1"/>
    </xf>
    <xf numFmtId="0" fontId="7" fillId="5" borderId="15" xfId="0" applyFont="1" applyFill="1" applyBorder="1" applyAlignment="1">
      <alignment horizontal="center" vertical="center" textRotation="90" wrapText="1"/>
    </xf>
    <xf numFmtId="0" fontId="7" fillId="5" borderId="16" xfId="0" applyFont="1" applyFill="1" applyBorder="1" applyAlignment="1">
      <alignment horizontal="center" vertical="center" textRotation="90" wrapText="1"/>
    </xf>
    <xf numFmtId="0" fontId="8" fillId="5" borderId="17" xfId="0" applyFont="1" applyFill="1" applyBorder="1" applyAlignment="1">
      <alignment horizontal="center" vertical="center" textRotation="90" wrapText="1"/>
    </xf>
    <xf numFmtId="0" fontId="5" fillId="5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9" fontId="10" fillId="5" borderId="21" xfId="1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left" vertical="center"/>
    </xf>
    <xf numFmtId="1" fontId="5" fillId="0" borderId="25" xfId="0" applyNumberFormat="1" applyFont="1" applyBorder="1" applyAlignment="1">
      <alignment horizontal="center" vertical="center"/>
    </xf>
    <xf numFmtId="1" fontId="5" fillId="0" borderId="26" xfId="0" applyNumberFormat="1" applyFont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1" fontId="5" fillId="0" borderId="28" xfId="0" applyNumberFormat="1" applyFont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9" fontId="10" fillId="5" borderId="27" xfId="1" applyFont="1" applyFill="1" applyBorder="1" applyAlignment="1">
      <alignment horizontal="center" vertical="center"/>
    </xf>
    <xf numFmtId="1" fontId="5" fillId="0" borderId="25" xfId="0" applyNumberFormat="1" applyFont="1" applyFill="1" applyBorder="1" applyAlignment="1">
      <alignment horizontal="center" vertical="center"/>
    </xf>
    <xf numFmtId="1" fontId="5" fillId="0" borderId="26" xfId="0" applyNumberFormat="1" applyFont="1" applyFill="1" applyBorder="1" applyAlignment="1">
      <alignment horizontal="center" vertical="center"/>
    </xf>
    <xf numFmtId="1" fontId="5" fillId="0" borderId="28" xfId="0" applyNumberFormat="1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left" vertical="center"/>
    </xf>
    <xf numFmtId="1" fontId="5" fillId="0" borderId="31" xfId="0" applyNumberFormat="1" applyFont="1" applyFill="1" applyBorder="1" applyAlignment="1">
      <alignment horizontal="center" vertical="center"/>
    </xf>
    <xf numFmtId="1" fontId="5" fillId="0" borderId="32" xfId="0" applyNumberFormat="1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1" fontId="5" fillId="0" borderId="34" xfId="0" applyNumberFormat="1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9" fontId="10" fillId="5" borderId="33" xfId="1" applyFont="1" applyFill="1" applyBorder="1" applyAlignment="1">
      <alignment horizontal="center" vertical="center"/>
    </xf>
    <xf numFmtId="9" fontId="10" fillId="5" borderId="36" xfId="1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left" vertical="center"/>
    </xf>
    <xf numFmtId="1" fontId="9" fillId="5" borderId="15" xfId="0" applyNumberFormat="1" applyFont="1" applyFill="1" applyBorder="1" applyAlignment="1">
      <alignment horizontal="center" vertical="center"/>
    </xf>
    <xf numFmtId="1" fontId="9" fillId="5" borderId="16" xfId="0" applyNumberFormat="1" applyFont="1" applyFill="1" applyBorder="1" applyAlignment="1">
      <alignment horizontal="center" vertical="center"/>
    </xf>
    <xf numFmtId="1" fontId="9" fillId="5" borderId="17" xfId="0" applyNumberFormat="1" applyFont="1" applyFill="1" applyBorder="1" applyAlignment="1">
      <alignment horizontal="center" vertical="center"/>
    </xf>
    <xf numFmtId="1" fontId="9" fillId="5" borderId="38" xfId="0" applyNumberFormat="1" applyFont="1" applyFill="1" applyBorder="1" applyAlignment="1">
      <alignment horizontal="center" vertical="center"/>
    </xf>
    <xf numFmtId="1" fontId="9" fillId="5" borderId="39" xfId="0" applyNumberFormat="1" applyFont="1" applyFill="1" applyBorder="1" applyAlignment="1">
      <alignment horizontal="center" vertical="center"/>
    </xf>
    <xf numFmtId="9" fontId="10" fillId="5" borderId="17" xfId="1" applyFont="1" applyFill="1" applyBorder="1" applyAlignment="1">
      <alignment horizontal="center" vertical="center"/>
    </xf>
    <xf numFmtId="9" fontId="10" fillId="5" borderId="40" xfId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9" fontId="10" fillId="5" borderId="15" xfId="1" applyFont="1" applyFill="1" applyBorder="1" applyAlignment="1">
      <alignment horizontal="center" vertical="center"/>
    </xf>
    <xf numFmtId="9" fontId="10" fillId="5" borderId="16" xfId="1" applyFont="1" applyFill="1" applyBorder="1" applyAlignment="1">
      <alignment horizontal="center" vertical="center"/>
    </xf>
    <xf numFmtId="9" fontId="10" fillId="5" borderId="41" xfId="1" applyNumberFormat="1" applyFont="1" applyFill="1" applyBorder="1" applyAlignment="1">
      <alignment horizontal="center" vertical="center"/>
    </xf>
    <xf numFmtId="9" fontId="10" fillId="5" borderId="3" xfId="1" applyNumberFormat="1" applyFont="1" applyFill="1" applyBorder="1" applyAlignment="1">
      <alignment horizontal="center" vertical="center"/>
    </xf>
    <xf numFmtId="9" fontId="10" fillId="5" borderId="5" xfId="1" applyFont="1" applyFill="1" applyBorder="1" applyAlignment="1">
      <alignment horizontal="center" vertical="center"/>
    </xf>
    <xf numFmtId="9" fontId="10" fillId="5" borderId="15" xfId="1" applyNumberFormat="1" applyFont="1" applyFill="1" applyBorder="1" applyAlignment="1">
      <alignment horizontal="center" vertical="center"/>
    </xf>
    <xf numFmtId="9" fontId="10" fillId="5" borderId="16" xfId="1" applyNumberFormat="1" applyFont="1" applyFill="1" applyBorder="1" applyAlignment="1">
      <alignment horizontal="center" vertical="center"/>
    </xf>
    <xf numFmtId="9" fontId="10" fillId="5" borderId="40" xfId="1" applyNumberFormat="1" applyFont="1" applyFill="1" applyBorder="1" applyAlignment="1">
      <alignment horizontal="center" vertical="center"/>
    </xf>
    <xf numFmtId="164" fontId="10" fillId="5" borderId="15" xfId="1" applyNumberFormat="1" applyFont="1" applyFill="1" applyBorder="1" applyAlignment="1">
      <alignment horizontal="center" vertical="center"/>
    </xf>
    <xf numFmtId="164" fontId="10" fillId="5" borderId="16" xfId="1" applyNumberFormat="1" applyFont="1" applyFill="1" applyBorder="1" applyAlignment="1">
      <alignment horizontal="center" vertical="center"/>
    </xf>
    <xf numFmtId="164" fontId="10" fillId="5" borderId="17" xfId="1" applyNumberFormat="1" applyFont="1" applyFill="1" applyBorder="1" applyAlignment="1">
      <alignment horizontal="center" vertical="center"/>
    </xf>
    <xf numFmtId="164" fontId="10" fillId="5" borderId="44" xfId="1" applyNumberFormat="1" applyFont="1" applyFill="1" applyBorder="1" applyAlignment="1">
      <alignment horizontal="center" vertical="center"/>
    </xf>
    <xf numFmtId="164" fontId="10" fillId="5" borderId="12" xfId="1" applyNumberFormat="1" applyFont="1" applyFill="1" applyBorder="1" applyAlignment="1">
      <alignment horizontal="center" vertical="center"/>
    </xf>
    <xf numFmtId="164" fontId="10" fillId="5" borderId="14" xfId="1" applyNumberFormat="1" applyFont="1" applyFill="1" applyBorder="1" applyAlignment="1">
      <alignment horizontal="center" vertical="center"/>
    </xf>
    <xf numFmtId="164" fontId="10" fillId="5" borderId="45" xfId="1" applyNumberFormat="1" applyFont="1" applyFill="1" applyBorder="1" applyAlignment="1">
      <alignment horizontal="center" vertical="center"/>
    </xf>
    <xf numFmtId="164" fontId="10" fillId="5" borderId="46" xfId="1" applyNumberFormat="1" applyFont="1" applyFill="1" applyBorder="1" applyAlignment="1">
      <alignment horizontal="center" vertical="center"/>
    </xf>
    <xf numFmtId="164" fontId="10" fillId="5" borderId="47" xfId="1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1" fontId="3" fillId="0" borderId="0" xfId="0" applyNumberFormat="1" applyFont="1"/>
    <xf numFmtId="0" fontId="0" fillId="0" borderId="0" xfId="0" applyFill="1" applyBorder="1"/>
    <xf numFmtId="0" fontId="12" fillId="0" borderId="0" xfId="0" applyFont="1" applyFill="1" applyBorder="1" applyAlignment="1">
      <alignment horizontal="left"/>
    </xf>
    <xf numFmtId="0" fontId="12" fillId="0" borderId="0" xfId="0" applyNumberFormat="1" applyFont="1" applyFill="1" applyBorder="1" applyAlignment="1"/>
    <xf numFmtId="0" fontId="0" fillId="0" borderId="0" xfId="0" applyFont="1" applyFill="1" applyBorder="1" applyAlignment="1">
      <alignment horizontal="left" indent="1"/>
    </xf>
    <xf numFmtId="0" fontId="0" fillId="0" borderId="0" xfId="0" applyNumberFormat="1" applyFont="1" applyFill="1" applyBorder="1" applyAlignment="1"/>
    <xf numFmtId="0" fontId="7" fillId="5" borderId="25" xfId="0" applyFont="1" applyFill="1" applyBorder="1" applyAlignment="1">
      <alignment horizontal="center" vertical="center" textRotation="90" wrapText="1"/>
    </xf>
    <xf numFmtId="0" fontId="7" fillId="5" borderId="26" xfId="0" applyFont="1" applyFill="1" applyBorder="1" applyAlignment="1">
      <alignment horizontal="center" vertical="center" textRotation="90" wrapText="1"/>
    </xf>
    <xf numFmtId="0" fontId="7" fillId="5" borderId="27" xfId="0" applyFont="1" applyFill="1" applyBorder="1" applyAlignment="1">
      <alignment horizontal="center" vertical="center" textRotation="90" wrapText="1"/>
    </xf>
    <xf numFmtId="0" fontId="7" fillId="5" borderId="29" xfId="0" applyFont="1" applyFill="1" applyBorder="1" applyAlignment="1">
      <alignment horizontal="center" vertical="center" textRotation="90" wrapText="1"/>
    </xf>
    <xf numFmtId="0" fontId="5" fillId="5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  <xf numFmtId="3" fontId="9" fillId="5" borderId="15" xfId="0" applyNumberFormat="1" applyFont="1" applyFill="1" applyBorder="1" applyAlignment="1">
      <alignment horizontal="center" vertical="center"/>
    </xf>
    <xf numFmtId="3" fontId="9" fillId="5" borderId="16" xfId="0" applyNumberFormat="1" applyFont="1" applyFill="1" applyBorder="1" applyAlignment="1">
      <alignment horizontal="center" vertical="center"/>
    </xf>
    <xf numFmtId="3" fontId="9" fillId="5" borderId="17" xfId="0" applyNumberFormat="1" applyFont="1" applyFill="1" applyBorder="1" applyAlignment="1">
      <alignment horizontal="center" vertical="center"/>
    </xf>
    <xf numFmtId="3" fontId="9" fillId="5" borderId="39" xfId="0" applyNumberFormat="1" applyFont="1" applyFill="1" applyBorder="1" applyAlignment="1">
      <alignment horizontal="center" vertical="center"/>
    </xf>
    <xf numFmtId="3" fontId="9" fillId="5" borderId="40" xfId="0" applyNumberFormat="1" applyFont="1" applyFill="1" applyBorder="1" applyAlignment="1">
      <alignment horizontal="center" vertical="center"/>
    </xf>
    <xf numFmtId="9" fontId="3" fillId="5" borderId="15" xfId="1" applyFont="1" applyFill="1" applyBorder="1" applyAlignment="1">
      <alignment horizontal="center" vertical="center"/>
    </xf>
    <xf numFmtId="9" fontId="3" fillId="5" borderId="16" xfId="1" applyFont="1" applyFill="1" applyBorder="1" applyAlignment="1">
      <alignment horizontal="center" vertical="center"/>
    </xf>
    <xf numFmtId="9" fontId="3" fillId="5" borderId="17" xfId="1" applyFont="1" applyFill="1" applyBorder="1" applyAlignment="1">
      <alignment horizontal="center" vertical="center"/>
    </xf>
    <xf numFmtId="9" fontId="9" fillId="5" borderId="16" xfId="1" applyFont="1" applyFill="1" applyBorder="1" applyAlignment="1">
      <alignment horizontal="center" vertical="center"/>
    </xf>
    <xf numFmtId="9" fontId="3" fillId="5" borderId="39" xfId="0" applyNumberFormat="1" applyFont="1" applyFill="1" applyBorder="1" applyAlignment="1">
      <alignment horizontal="center" vertical="center"/>
    </xf>
    <xf numFmtId="9" fontId="3" fillId="5" borderId="15" xfId="0" applyNumberFormat="1" applyFont="1" applyFill="1" applyBorder="1" applyAlignment="1">
      <alignment horizontal="center" vertical="center"/>
    </xf>
    <xf numFmtId="9" fontId="3" fillId="5" borderId="17" xfId="0" applyNumberFormat="1" applyFont="1" applyFill="1" applyBorder="1" applyAlignment="1">
      <alignment horizontal="center" vertical="center"/>
    </xf>
    <xf numFmtId="9" fontId="3" fillId="5" borderId="40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48" xfId="0" applyFont="1" applyFill="1" applyBorder="1" applyAlignment="1">
      <alignment horizontal="center" vertical="center" wrapText="1"/>
    </xf>
    <xf numFmtId="9" fontId="10" fillId="5" borderId="37" xfId="1" applyFont="1" applyFill="1" applyBorder="1" applyAlignment="1">
      <alignment horizontal="center" vertical="center"/>
    </xf>
    <xf numFmtId="9" fontId="10" fillId="5" borderId="42" xfId="1" applyFont="1" applyFill="1" applyBorder="1" applyAlignment="1">
      <alignment horizontal="center" vertical="center"/>
    </xf>
    <xf numFmtId="9" fontId="10" fillId="5" borderId="43" xfId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13" fillId="2" borderId="0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OFERTA DE PROGRAMAS ACADÉMICOS  2018-I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0"/>
      <c:rotY val="4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'Oferta de programas'!$AI$17:$AM$17</c:f>
              <c:strCache>
                <c:ptCount val="5"/>
                <c:pt idx="0">
                  <c:v>Tecnología </c:v>
                </c:pt>
                <c:pt idx="1">
                  <c:v>Pregrado </c:v>
                </c:pt>
                <c:pt idx="2">
                  <c:v>Especialización </c:v>
                </c:pt>
                <c:pt idx="3">
                  <c:v>Maestria </c:v>
                </c:pt>
                <c:pt idx="4">
                  <c:v>Doctorado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'Oferta de programas'!$V$17:$Z$17</c:f>
              <c:strCache>
                <c:ptCount val="5"/>
                <c:pt idx="0">
                  <c:v>Tecnología </c:v>
                </c:pt>
                <c:pt idx="1">
                  <c:v>Pregrado </c:v>
                </c:pt>
                <c:pt idx="2">
                  <c:v>Especialización </c:v>
                </c:pt>
                <c:pt idx="3">
                  <c:v>Maestria </c:v>
                </c:pt>
                <c:pt idx="4">
                  <c:v>Doctorado </c:v>
                </c:pt>
              </c:strCache>
            </c:strRef>
          </c:cat>
          <c:val>
            <c:numRef>
              <c:f>'Oferta de programas'!$AI$24:$AM$24</c:f>
              <c:numCache>
                <c:formatCode>0</c:formatCode>
                <c:ptCount val="5"/>
                <c:pt idx="0">
                  <c:v>1</c:v>
                </c:pt>
                <c:pt idx="1">
                  <c:v>74</c:v>
                </c:pt>
                <c:pt idx="2">
                  <c:v>65</c:v>
                </c:pt>
                <c:pt idx="3">
                  <c:v>42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BC0-4A46-8092-5851BE7E217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41499952"/>
        <c:axId val="441500512"/>
        <c:axId val="0"/>
      </c:bar3DChart>
      <c:catAx>
        <c:axId val="441499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1500512"/>
        <c:crosses val="autoZero"/>
        <c:auto val="1"/>
        <c:lblAlgn val="ctr"/>
        <c:lblOffset val="100"/>
        <c:noMultiLvlLbl val="0"/>
      </c:catAx>
      <c:valAx>
        <c:axId val="441500512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1499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2079</xdr:colOff>
      <xdr:row>27</xdr:row>
      <xdr:rowOff>153865</xdr:rowOff>
    </xdr:from>
    <xdr:to>
      <xdr:col>14</xdr:col>
      <xdr:colOff>143387</xdr:colOff>
      <xdr:row>46</xdr:row>
      <xdr:rowOff>65753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245984</xdr:colOff>
      <xdr:row>0</xdr:row>
      <xdr:rowOff>36635</xdr:rowOff>
    </xdr:from>
    <xdr:to>
      <xdr:col>19</xdr:col>
      <xdr:colOff>389527</xdr:colOff>
      <xdr:row>5</xdr:row>
      <xdr:rowOff>112613</xdr:rowOff>
    </xdr:to>
    <xdr:pic>
      <xdr:nvPicPr>
        <xdr:cNvPr id="7" name="Imagen 6" descr="Descripción: Macintosh HD:Users:ComunicacionesyMarcadeo:Desktop:2015:Febrero:10. membrete acreditacion-02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07" r="18891"/>
        <a:stretch/>
      </xdr:blipFill>
      <xdr:spPr bwMode="auto">
        <a:xfrm>
          <a:off x="7732634" y="36635"/>
          <a:ext cx="3982118" cy="10475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151564</xdr:colOff>
      <xdr:row>4</xdr:row>
      <xdr:rowOff>114744</xdr:rowOff>
    </xdr:from>
    <xdr:to>
      <xdr:col>24</xdr:col>
      <xdr:colOff>237139</xdr:colOff>
      <xdr:row>11</xdr:row>
      <xdr:rowOff>190234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7764" y="886269"/>
          <a:ext cx="10401150" cy="14756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B364C"/>
  </sheetPr>
  <dimension ref="A1:AO64"/>
  <sheetViews>
    <sheetView showGridLines="0" tabSelected="1" zoomScale="69" zoomScaleNormal="69" zoomScaleSheetLayoutView="82" workbookViewId="0">
      <selection activeCell="AF32" sqref="AF32"/>
    </sheetView>
  </sheetViews>
  <sheetFormatPr baseColWidth="10" defaultRowHeight="15" x14ac:dyDescent="0.25"/>
  <cols>
    <col min="1" max="1" width="19.7109375" customWidth="1"/>
    <col min="2" max="13" width="7.7109375" customWidth="1"/>
    <col min="14" max="16" width="9.5703125" customWidth="1"/>
    <col min="17" max="17" width="13.42578125" customWidth="1"/>
    <col min="18" max="21" width="7.7109375" customWidth="1"/>
    <col min="22" max="23" width="8.85546875" customWidth="1"/>
    <col min="24" max="24" width="10" bestFit="1" customWidth="1"/>
    <col min="25" max="25" width="12.140625" customWidth="1"/>
    <col min="26" max="27" width="8.85546875" customWidth="1"/>
    <col min="28" max="33" width="8.42578125" customWidth="1"/>
    <col min="34" max="34" width="7.140625" customWidth="1"/>
    <col min="35" max="35" width="8.42578125" customWidth="1"/>
    <col min="36" max="36" width="8.140625" customWidth="1"/>
    <col min="37" max="37" width="9.5703125" customWidth="1"/>
    <col min="38" max="38" width="8.28515625" customWidth="1"/>
    <col min="39" max="39" width="8.7109375" customWidth="1"/>
    <col min="40" max="40" width="7.28515625" customWidth="1"/>
    <col min="41" max="41" width="6.85546875" bestFit="1" customWidth="1"/>
  </cols>
  <sheetData>
    <row r="1" spans="1:41" x14ac:dyDescent="0.25">
      <c r="A1" s="1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4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4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41" ht="15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41" ht="15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41" ht="15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41" ht="15.7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41" ht="15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41" ht="15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41" ht="15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41" ht="15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41" ht="15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41" ht="15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41" ht="21" customHeight="1" x14ac:dyDescent="0.25">
      <c r="A14" s="114" t="s">
        <v>0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</row>
    <row r="15" spans="1:41" ht="16.5" thickBot="1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3"/>
      <c r="R15" s="3"/>
      <c r="S15" s="3"/>
      <c r="T15" s="3"/>
      <c r="U15" s="3"/>
    </row>
    <row r="16" spans="1:41" ht="41.25" customHeight="1" thickBot="1" x14ac:dyDescent="0.3">
      <c r="A16" s="101" t="s">
        <v>1</v>
      </c>
      <c r="B16" s="110" t="s">
        <v>2</v>
      </c>
      <c r="C16" s="111"/>
      <c r="D16" s="111"/>
      <c r="E16" s="111"/>
      <c r="F16" s="112"/>
      <c r="G16" s="110" t="s">
        <v>3</v>
      </c>
      <c r="H16" s="111"/>
      <c r="I16" s="111"/>
      <c r="J16" s="111"/>
      <c r="K16" s="112"/>
      <c r="L16" s="110" t="s">
        <v>4</v>
      </c>
      <c r="M16" s="111"/>
      <c r="N16" s="111"/>
      <c r="O16" s="111"/>
      <c r="P16" s="112"/>
      <c r="Q16" s="110" t="s">
        <v>5</v>
      </c>
      <c r="R16" s="111"/>
      <c r="S16" s="111"/>
      <c r="T16" s="111"/>
      <c r="U16" s="113"/>
      <c r="V16" s="101" t="s">
        <v>6</v>
      </c>
      <c r="W16" s="102"/>
      <c r="X16" s="102"/>
      <c r="Y16" s="102"/>
      <c r="Z16" s="102"/>
      <c r="AA16" s="102"/>
      <c r="AB16" s="116" t="s">
        <v>7</v>
      </c>
      <c r="AC16" s="117"/>
      <c r="AD16" s="117"/>
      <c r="AE16" s="117"/>
      <c r="AF16" s="117"/>
      <c r="AG16" s="117"/>
      <c r="AH16" s="118"/>
      <c r="AI16" s="116" t="s">
        <v>8</v>
      </c>
      <c r="AJ16" s="117"/>
      <c r="AK16" s="117"/>
      <c r="AL16" s="117"/>
      <c r="AM16" s="117"/>
      <c r="AN16" s="117"/>
      <c r="AO16" s="118"/>
    </row>
    <row r="17" spans="1:41" ht="83.25" customHeight="1" thickBot="1" x14ac:dyDescent="0.3">
      <c r="A17" s="115"/>
      <c r="B17" s="4" t="s">
        <v>9</v>
      </c>
      <c r="C17" s="5" t="s">
        <v>10</v>
      </c>
      <c r="D17" s="5" t="s">
        <v>11</v>
      </c>
      <c r="E17" s="5" t="s">
        <v>12</v>
      </c>
      <c r="F17" s="6" t="s">
        <v>13</v>
      </c>
      <c r="G17" s="4" t="s">
        <v>9</v>
      </c>
      <c r="H17" s="5" t="s">
        <v>10</v>
      </c>
      <c r="I17" s="5" t="s">
        <v>11</v>
      </c>
      <c r="J17" s="5" t="s">
        <v>12</v>
      </c>
      <c r="K17" s="6" t="s">
        <v>13</v>
      </c>
      <c r="L17" s="4" t="s">
        <v>9</v>
      </c>
      <c r="M17" s="5" t="s">
        <v>10</v>
      </c>
      <c r="N17" s="5" t="s">
        <v>11</v>
      </c>
      <c r="O17" s="5" t="s">
        <v>12</v>
      </c>
      <c r="P17" s="6" t="s">
        <v>13</v>
      </c>
      <c r="Q17" s="4" t="s">
        <v>9</v>
      </c>
      <c r="R17" s="5" t="s">
        <v>10</v>
      </c>
      <c r="S17" s="5" t="s">
        <v>11</v>
      </c>
      <c r="T17" s="5" t="s">
        <v>12</v>
      </c>
      <c r="U17" s="7" t="s">
        <v>13</v>
      </c>
      <c r="V17" s="4" t="s">
        <v>14</v>
      </c>
      <c r="W17" s="5" t="s">
        <v>9</v>
      </c>
      <c r="X17" s="5" t="s">
        <v>10</v>
      </c>
      <c r="Y17" s="5" t="s">
        <v>11</v>
      </c>
      <c r="Z17" s="5" t="s">
        <v>12</v>
      </c>
      <c r="AA17" s="7" t="s">
        <v>13</v>
      </c>
      <c r="AB17" s="8" t="s">
        <v>14</v>
      </c>
      <c r="AC17" s="9" t="s">
        <v>9</v>
      </c>
      <c r="AD17" s="9" t="s">
        <v>10</v>
      </c>
      <c r="AE17" s="9" t="s">
        <v>11</v>
      </c>
      <c r="AF17" s="9" t="s">
        <v>12</v>
      </c>
      <c r="AG17" s="9" t="s">
        <v>13</v>
      </c>
      <c r="AH17" s="10" t="s">
        <v>15</v>
      </c>
      <c r="AI17" s="8" t="s">
        <v>14</v>
      </c>
      <c r="AJ17" s="9" t="s">
        <v>9</v>
      </c>
      <c r="AK17" s="9" t="s">
        <v>10</v>
      </c>
      <c r="AL17" s="9" t="s">
        <v>11</v>
      </c>
      <c r="AM17" s="9" t="s">
        <v>12</v>
      </c>
      <c r="AN17" s="9" t="s">
        <v>13</v>
      </c>
      <c r="AO17" s="10" t="s">
        <v>15</v>
      </c>
    </row>
    <row r="18" spans="1:41" ht="22.5" customHeight="1" x14ac:dyDescent="0.25">
      <c r="A18" s="11" t="s">
        <v>16</v>
      </c>
      <c r="B18" s="12">
        <v>21</v>
      </c>
      <c r="C18" s="13">
        <v>18</v>
      </c>
      <c r="D18" s="13">
        <v>19</v>
      </c>
      <c r="E18" s="13">
        <v>2</v>
      </c>
      <c r="F18" s="14">
        <f>SUM(B18:E18)</f>
        <v>60</v>
      </c>
      <c r="G18" s="12">
        <v>21</v>
      </c>
      <c r="H18" s="13">
        <v>18</v>
      </c>
      <c r="I18" s="13">
        <v>19</v>
      </c>
      <c r="J18" s="13">
        <v>2</v>
      </c>
      <c r="K18" s="14">
        <f>SUM(G18:J18)</f>
        <v>60</v>
      </c>
      <c r="L18" s="12">
        <v>21</v>
      </c>
      <c r="M18" s="13">
        <v>18</v>
      </c>
      <c r="N18" s="13">
        <v>20</v>
      </c>
      <c r="O18" s="13">
        <v>2</v>
      </c>
      <c r="P18" s="14">
        <f>SUM(L18:O18)</f>
        <v>61</v>
      </c>
      <c r="Q18" s="12">
        <v>21</v>
      </c>
      <c r="R18" s="13">
        <v>19</v>
      </c>
      <c r="S18" s="13">
        <v>19</v>
      </c>
      <c r="T18" s="13">
        <v>2</v>
      </c>
      <c r="U18" s="14">
        <f t="shared" ref="U18:U23" si="0">SUM( Q18:T18)</f>
        <v>61</v>
      </c>
      <c r="V18" s="15" t="s">
        <v>17</v>
      </c>
      <c r="W18" s="16">
        <v>21</v>
      </c>
      <c r="X18" s="13">
        <v>20</v>
      </c>
      <c r="Y18" s="13">
        <v>19</v>
      </c>
      <c r="Z18" s="13">
        <v>2</v>
      </c>
      <c r="AA18" s="17">
        <f t="shared" ref="AA18:AA23" si="1">SUM( W18:Z18)</f>
        <v>62</v>
      </c>
      <c r="AB18" s="15" t="s">
        <v>17</v>
      </c>
      <c r="AC18" s="13">
        <v>21</v>
      </c>
      <c r="AD18" s="13">
        <v>20</v>
      </c>
      <c r="AE18" s="13">
        <v>19</v>
      </c>
      <c r="AF18" s="13">
        <v>2</v>
      </c>
      <c r="AG18" s="18">
        <f>SUM(AB18:AF18)</f>
        <v>62</v>
      </c>
      <c r="AH18" s="19">
        <f>+AG18/$AG$24</f>
        <v>0.33155080213903743</v>
      </c>
      <c r="AI18" s="15">
        <v>0</v>
      </c>
      <c r="AJ18" s="13">
        <v>20</v>
      </c>
      <c r="AK18" s="13">
        <v>20</v>
      </c>
      <c r="AL18" s="13">
        <v>18</v>
      </c>
      <c r="AM18" s="13">
        <v>2</v>
      </c>
      <c r="AN18" s="18">
        <f>SUM(AI18:AM18)</f>
        <v>60</v>
      </c>
      <c r="AO18" s="19">
        <f>+AN18/$AN$24</f>
        <v>0.32085561497326204</v>
      </c>
    </row>
    <row r="19" spans="1:41" ht="22.5" customHeight="1" x14ac:dyDescent="0.25">
      <c r="A19" s="20" t="s">
        <v>18</v>
      </c>
      <c r="B19" s="21">
        <v>16</v>
      </c>
      <c r="C19" s="22">
        <f>33-7</f>
        <v>26</v>
      </c>
      <c r="D19" s="22">
        <v>8</v>
      </c>
      <c r="E19" s="22">
        <v>0</v>
      </c>
      <c r="F19" s="23">
        <f t="shared" ref="F19:F24" si="2">SUM(B19:E19)</f>
        <v>50</v>
      </c>
      <c r="G19" s="21">
        <v>17</v>
      </c>
      <c r="H19" s="22">
        <f>33-7</f>
        <v>26</v>
      </c>
      <c r="I19" s="22">
        <v>8</v>
      </c>
      <c r="J19" s="22">
        <v>0</v>
      </c>
      <c r="K19" s="23">
        <f t="shared" ref="K19:K24" si="3">SUM(G19:J19)</f>
        <v>51</v>
      </c>
      <c r="L19" s="21">
        <v>17</v>
      </c>
      <c r="M19" s="22">
        <v>24</v>
      </c>
      <c r="N19" s="22">
        <v>9</v>
      </c>
      <c r="O19" s="22">
        <v>0</v>
      </c>
      <c r="P19" s="23">
        <f t="shared" ref="P19:P24" si="4">SUM(L19:O19)</f>
        <v>50</v>
      </c>
      <c r="Q19" s="21">
        <v>17</v>
      </c>
      <c r="R19" s="22">
        <v>24</v>
      </c>
      <c r="S19" s="22">
        <v>10</v>
      </c>
      <c r="T19" s="22">
        <v>0</v>
      </c>
      <c r="U19" s="23">
        <f t="shared" si="0"/>
        <v>51</v>
      </c>
      <c r="V19" s="24">
        <v>1</v>
      </c>
      <c r="W19" s="25">
        <v>17</v>
      </c>
      <c r="X19" s="22">
        <v>25</v>
      </c>
      <c r="Y19" s="22">
        <v>11</v>
      </c>
      <c r="Z19" s="22">
        <v>1</v>
      </c>
      <c r="AA19" s="26">
        <f>SUM(V19:Z19)</f>
        <v>55</v>
      </c>
      <c r="AB19" s="24">
        <v>1</v>
      </c>
      <c r="AC19" s="22">
        <v>17</v>
      </c>
      <c r="AD19" s="22">
        <v>25</v>
      </c>
      <c r="AE19" s="22">
        <v>11</v>
      </c>
      <c r="AF19" s="22">
        <v>1</v>
      </c>
      <c r="AG19" s="27">
        <f>SUM(AB19:AF19)</f>
        <v>55</v>
      </c>
      <c r="AH19" s="28">
        <f t="shared" ref="AH19:AH24" si="5">+AG19/$AG$24</f>
        <v>0.29411764705882354</v>
      </c>
      <c r="AI19" s="24">
        <v>1</v>
      </c>
      <c r="AJ19" s="22">
        <v>17</v>
      </c>
      <c r="AK19" s="22">
        <v>24</v>
      </c>
      <c r="AL19" s="22">
        <v>11</v>
      </c>
      <c r="AM19" s="22">
        <v>1</v>
      </c>
      <c r="AN19" s="18">
        <f t="shared" ref="AN19:AN23" si="6">SUM(AI19:AM19)</f>
        <v>54</v>
      </c>
      <c r="AO19" s="19">
        <f t="shared" ref="AO19:AO23" si="7">+AN19/$AN$24</f>
        <v>0.28877005347593582</v>
      </c>
    </row>
    <row r="20" spans="1:41" ht="22.5" customHeight="1" x14ac:dyDescent="0.25">
      <c r="A20" s="20" t="s">
        <v>19</v>
      </c>
      <c r="B20" s="29">
        <v>12</v>
      </c>
      <c r="C20" s="30">
        <v>7</v>
      </c>
      <c r="D20" s="30">
        <v>7</v>
      </c>
      <c r="E20" s="30">
        <v>1</v>
      </c>
      <c r="F20" s="23">
        <f t="shared" si="2"/>
        <v>27</v>
      </c>
      <c r="G20" s="29">
        <v>12</v>
      </c>
      <c r="H20" s="30">
        <v>9</v>
      </c>
      <c r="I20" s="30">
        <v>7</v>
      </c>
      <c r="J20" s="30">
        <v>1</v>
      </c>
      <c r="K20" s="23">
        <f t="shared" si="3"/>
        <v>29</v>
      </c>
      <c r="L20" s="29">
        <v>12</v>
      </c>
      <c r="M20" s="30">
        <v>10</v>
      </c>
      <c r="N20" s="30">
        <v>8</v>
      </c>
      <c r="O20" s="30">
        <v>1</v>
      </c>
      <c r="P20" s="23">
        <f t="shared" si="4"/>
        <v>31</v>
      </c>
      <c r="Q20" s="29">
        <v>10</v>
      </c>
      <c r="R20" s="30">
        <v>11</v>
      </c>
      <c r="S20" s="30">
        <v>8</v>
      </c>
      <c r="T20" s="30">
        <v>1</v>
      </c>
      <c r="U20" s="23">
        <f t="shared" si="0"/>
        <v>30</v>
      </c>
      <c r="V20" s="24" t="s">
        <v>17</v>
      </c>
      <c r="W20" s="31">
        <v>10</v>
      </c>
      <c r="X20" s="30">
        <v>11</v>
      </c>
      <c r="Y20" s="30">
        <v>8</v>
      </c>
      <c r="Z20" s="30">
        <v>1</v>
      </c>
      <c r="AA20" s="26">
        <f t="shared" si="1"/>
        <v>30</v>
      </c>
      <c r="AB20" s="24" t="s">
        <v>17</v>
      </c>
      <c r="AC20" s="30">
        <v>10</v>
      </c>
      <c r="AD20" s="30">
        <v>11</v>
      </c>
      <c r="AE20" s="30">
        <v>9</v>
      </c>
      <c r="AF20" s="30">
        <v>1</v>
      </c>
      <c r="AG20" s="27">
        <f t="shared" ref="AG20:AG23" si="8">SUM(AB20:AF20)</f>
        <v>31</v>
      </c>
      <c r="AH20" s="28">
        <f t="shared" si="5"/>
        <v>0.16577540106951871</v>
      </c>
      <c r="AI20" s="24">
        <v>0</v>
      </c>
      <c r="AJ20" s="30">
        <v>10</v>
      </c>
      <c r="AK20" s="30">
        <v>11</v>
      </c>
      <c r="AL20" s="30">
        <v>9</v>
      </c>
      <c r="AM20" s="30">
        <v>1</v>
      </c>
      <c r="AN20" s="18">
        <f t="shared" si="6"/>
        <v>31</v>
      </c>
      <c r="AO20" s="19">
        <f t="shared" si="7"/>
        <v>0.16577540106951871</v>
      </c>
    </row>
    <row r="21" spans="1:41" ht="22.5" customHeight="1" x14ac:dyDescent="0.25">
      <c r="A21" s="20" t="s">
        <v>20</v>
      </c>
      <c r="B21" s="29">
        <v>5</v>
      </c>
      <c r="C21" s="30">
        <v>5</v>
      </c>
      <c r="D21" s="30">
        <v>0</v>
      </c>
      <c r="E21" s="30">
        <v>0</v>
      </c>
      <c r="F21" s="23">
        <f t="shared" si="2"/>
        <v>10</v>
      </c>
      <c r="G21" s="29">
        <v>5</v>
      </c>
      <c r="H21" s="30">
        <v>5</v>
      </c>
      <c r="I21" s="30">
        <v>0</v>
      </c>
      <c r="J21" s="30">
        <v>0</v>
      </c>
      <c r="K21" s="23">
        <f t="shared" si="3"/>
        <v>10</v>
      </c>
      <c r="L21" s="29">
        <v>5</v>
      </c>
      <c r="M21" s="30">
        <v>5</v>
      </c>
      <c r="N21" s="30">
        <v>0</v>
      </c>
      <c r="O21" s="30">
        <v>0</v>
      </c>
      <c r="P21" s="23">
        <f t="shared" si="4"/>
        <v>10</v>
      </c>
      <c r="Q21" s="29">
        <v>4</v>
      </c>
      <c r="R21" s="30">
        <v>5</v>
      </c>
      <c r="S21" s="30">
        <v>0</v>
      </c>
      <c r="T21" s="30">
        <v>0</v>
      </c>
      <c r="U21" s="23">
        <f t="shared" si="0"/>
        <v>9</v>
      </c>
      <c r="V21" s="24" t="s">
        <v>17</v>
      </c>
      <c r="W21" s="31">
        <v>4</v>
      </c>
      <c r="X21" s="30">
        <v>3</v>
      </c>
      <c r="Y21" s="30">
        <v>0</v>
      </c>
      <c r="Z21" s="30">
        <v>0</v>
      </c>
      <c r="AA21" s="26">
        <f t="shared" si="1"/>
        <v>7</v>
      </c>
      <c r="AB21" s="24" t="s">
        <v>17</v>
      </c>
      <c r="AC21" s="30">
        <v>4</v>
      </c>
      <c r="AD21" s="30">
        <v>3</v>
      </c>
      <c r="AE21" s="30">
        <v>0</v>
      </c>
      <c r="AF21" s="30">
        <v>0</v>
      </c>
      <c r="AG21" s="27">
        <f t="shared" si="8"/>
        <v>7</v>
      </c>
      <c r="AH21" s="28">
        <f t="shared" si="5"/>
        <v>3.7433155080213901E-2</v>
      </c>
      <c r="AI21" s="24">
        <v>0</v>
      </c>
      <c r="AJ21" s="30">
        <v>4</v>
      </c>
      <c r="AK21" s="30">
        <v>3</v>
      </c>
      <c r="AL21" s="30">
        <v>0</v>
      </c>
      <c r="AM21" s="30">
        <v>0</v>
      </c>
      <c r="AN21" s="18">
        <f t="shared" si="6"/>
        <v>7</v>
      </c>
      <c r="AO21" s="19">
        <f t="shared" si="7"/>
        <v>3.7433155080213901E-2</v>
      </c>
    </row>
    <row r="22" spans="1:41" ht="22.5" customHeight="1" x14ac:dyDescent="0.25">
      <c r="A22" s="20" t="s">
        <v>21</v>
      </c>
      <c r="B22" s="29">
        <v>7</v>
      </c>
      <c r="C22" s="30">
        <v>2</v>
      </c>
      <c r="D22" s="30">
        <v>0</v>
      </c>
      <c r="E22" s="30">
        <v>0</v>
      </c>
      <c r="F22" s="23">
        <f t="shared" si="2"/>
        <v>9</v>
      </c>
      <c r="G22" s="29">
        <v>7</v>
      </c>
      <c r="H22" s="30">
        <v>2</v>
      </c>
      <c r="I22" s="30">
        <v>0</v>
      </c>
      <c r="J22" s="30">
        <v>0</v>
      </c>
      <c r="K22" s="23">
        <f t="shared" si="3"/>
        <v>9</v>
      </c>
      <c r="L22" s="29">
        <v>7</v>
      </c>
      <c r="M22" s="30">
        <v>2</v>
      </c>
      <c r="N22" s="30">
        <v>0</v>
      </c>
      <c r="O22" s="30">
        <v>0</v>
      </c>
      <c r="P22" s="23">
        <f t="shared" si="4"/>
        <v>9</v>
      </c>
      <c r="Q22" s="29">
        <v>7</v>
      </c>
      <c r="R22" s="30">
        <v>2</v>
      </c>
      <c r="S22" s="30">
        <v>0</v>
      </c>
      <c r="T22" s="30">
        <v>0</v>
      </c>
      <c r="U22" s="23">
        <f t="shared" si="0"/>
        <v>9</v>
      </c>
      <c r="V22" s="24" t="s">
        <v>17</v>
      </c>
      <c r="W22" s="31">
        <v>7</v>
      </c>
      <c r="X22" s="30">
        <v>2</v>
      </c>
      <c r="Y22" s="30">
        <v>0</v>
      </c>
      <c r="Z22" s="30">
        <v>0</v>
      </c>
      <c r="AA22" s="26">
        <f t="shared" si="1"/>
        <v>9</v>
      </c>
      <c r="AB22" s="24" t="s">
        <v>17</v>
      </c>
      <c r="AC22" s="30">
        <v>7</v>
      </c>
      <c r="AD22" s="30">
        <v>2</v>
      </c>
      <c r="AE22" s="30">
        <v>0</v>
      </c>
      <c r="AF22" s="30">
        <v>0</v>
      </c>
      <c r="AG22" s="27">
        <f t="shared" si="8"/>
        <v>9</v>
      </c>
      <c r="AH22" s="28">
        <f t="shared" si="5"/>
        <v>4.8128342245989303E-2</v>
      </c>
      <c r="AI22" s="24">
        <v>0</v>
      </c>
      <c r="AJ22" s="30">
        <v>9</v>
      </c>
      <c r="AK22" s="30">
        <v>2</v>
      </c>
      <c r="AL22" s="30">
        <v>1</v>
      </c>
      <c r="AM22" s="30">
        <v>0</v>
      </c>
      <c r="AN22" s="18">
        <f t="shared" si="6"/>
        <v>12</v>
      </c>
      <c r="AO22" s="19">
        <f t="shared" si="7"/>
        <v>6.4171122994652413E-2</v>
      </c>
    </row>
    <row r="23" spans="1:41" ht="22.5" customHeight="1" thickBot="1" x14ac:dyDescent="0.3">
      <c r="A23" s="32" t="s">
        <v>22</v>
      </c>
      <c r="B23" s="33">
        <v>23</v>
      </c>
      <c r="C23" s="34">
        <v>6</v>
      </c>
      <c r="D23" s="34">
        <v>1</v>
      </c>
      <c r="E23" s="34">
        <v>1</v>
      </c>
      <c r="F23" s="35">
        <f t="shared" si="2"/>
        <v>31</v>
      </c>
      <c r="G23" s="33">
        <v>23</v>
      </c>
      <c r="H23" s="34">
        <v>6</v>
      </c>
      <c r="I23" s="34">
        <v>1</v>
      </c>
      <c r="J23" s="34">
        <v>1</v>
      </c>
      <c r="K23" s="35">
        <f t="shared" si="3"/>
        <v>31</v>
      </c>
      <c r="L23" s="33">
        <v>23</v>
      </c>
      <c r="M23" s="34">
        <v>6</v>
      </c>
      <c r="N23" s="34">
        <v>3</v>
      </c>
      <c r="O23" s="34">
        <v>1</v>
      </c>
      <c r="P23" s="35">
        <f t="shared" si="4"/>
        <v>33</v>
      </c>
      <c r="Q23" s="33">
        <v>18</v>
      </c>
      <c r="R23" s="34">
        <v>6</v>
      </c>
      <c r="S23" s="34">
        <v>3</v>
      </c>
      <c r="T23" s="34">
        <v>1</v>
      </c>
      <c r="U23" s="35">
        <f t="shared" si="0"/>
        <v>28</v>
      </c>
      <c r="V23" s="36" t="s">
        <v>17</v>
      </c>
      <c r="W23" s="37">
        <f>23-5</f>
        <v>18</v>
      </c>
      <c r="X23" s="34">
        <v>6</v>
      </c>
      <c r="Y23" s="34">
        <v>3</v>
      </c>
      <c r="Z23" s="34">
        <v>1</v>
      </c>
      <c r="AA23" s="38">
        <f t="shared" si="1"/>
        <v>28</v>
      </c>
      <c r="AB23" s="36" t="s">
        <v>17</v>
      </c>
      <c r="AC23" s="34">
        <v>14</v>
      </c>
      <c r="AD23" s="34">
        <v>5</v>
      </c>
      <c r="AE23" s="34">
        <v>3</v>
      </c>
      <c r="AF23" s="34">
        <v>1</v>
      </c>
      <c r="AG23" s="39">
        <f t="shared" si="8"/>
        <v>23</v>
      </c>
      <c r="AH23" s="40">
        <f t="shared" si="5"/>
        <v>0.12299465240641712</v>
      </c>
      <c r="AI23" s="36">
        <v>0</v>
      </c>
      <c r="AJ23" s="34">
        <v>14</v>
      </c>
      <c r="AK23" s="34">
        <v>5</v>
      </c>
      <c r="AL23" s="34">
        <v>3</v>
      </c>
      <c r="AM23" s="34">
        <v>1</v>
      </c>
      <c r="AN23" s="18">
        <f t="shared" si="6"/>
        <v>23</v>
      </c>
      <c r="AO23" s="41">
        <f t="shared" si="7"/>
        <v>0.12299465240641712</v>
      </c>
    </row>
    <row r="24" spans="1:41" ht="22.5" customHeight="1" thickBot="1" x14ac:dyDescent="0.3">
      <c r="A24" s="42" t="s">
        <v>13</v>
      </c>
      <c r="B24" s="43">
        <f>SUM(B18:B23)</f>
        <v>84</v>
      </c>
      <c r="C24" s="44">
        <f>SUM(C18:C23)</f>
        <v>64</v>
      </c>
      <c r="D24" s="44">
        <f>SUM(D18:D23)</f>
        <v>35</v>
      </c>
      <c r="E24" s="44">
        <f>SUM(E18:E23)</f>
        <v>4</v>
      </c>
      <c r="F24" s="45">
        <f t="shared" si="2"/>
        <v>187</v>
      </c>
      <c r="G24" s="43">
        <f t="shared" ref="G24:O24" si="9">SUM(G18:G23)</f>
        <v>85</v>
      </c>
      <c r="H24" s="44">
        <f t="shared" si="9"/>
        <v>66</v>
      </c>
      <c r="I24" s="44">
        <f t="shared" si="9"/>
        <v>35</v>
      </c>
      <c r="J24" s="44">
        <f t="shared" si="9"/>
        <v>4</v>
      </c>
      <c r="K24" s="45">
        <f t="shared" si="3"/>
        <v>190</v>
      </c>
      <c r="L24" s="43">
        <f t="shared" si="9"/>
        <v>85</v>
      </c>
      <c r="M24" s="44">
        <f t="shared" si="9"/>
        <v>65</v>
      </c>
      <c r="N24" s="44">
        <f t="shared" si="9"/>
        <v>40</v>
      </c>
      <c r="O24" s="44">
        <f t="shared" si="9"/>
        <v>4</v>
      </c>
      <c r="P24" s="45">
        <f t="shared" si="4"/>
        <v>194</v>
      </c>
      <c r="Q24" s="43">
        <f t="shared" ref="Q24:AA24" si="10">SUM(Q18:Q23)</f>
        <v>77</v>
      </c>
      <c r="R24" s="44">
        <f t="shared" si="10"/>
        <v>67</v>
      </c>
      <c r="S24" s="44">
        <f t="shared" si="10"/>
        <v>40</v>
      </c>
      <c r="T24" s="44">
        <f t="shared" si="10"/>
        <v>4</v>
      </c>
      <c r="U24" s="45">
        <f t="shared" si="10"/>
        <v>188</v>
      </c>
      <c r="V24" s="43">
        <v>1</v>
      </c>
      <c r="W24" s="46">
        <f t="shared" si="10"/>
        <v>77</v>
      </c>
      <c r="X24" s="44">
        <f t="shared" si="10"/>
        <v>67</v>
      </c>
      <c r="Y24" s="44">
        <f t="shared" si="10"/>
        <v>41</v>
      </c>
      <c r="Z24" s="44">
        <f t="shared" si="10"/>
        <v>5</v>
      </c>
      <c r="AA24" s="47">
        <f t="shared" si="10"/>
        <v>191</v>
      </c>
      <c r="AB24" s="43">
        <f>SUM(AB18:AB23)</f>
        <v>1</v>
      </c>
      <c r="AC24" s="44">
        <f t="shared" ref="AC24:AG24" si="11">SUM(AC18:AC23)</f>
        <v>73</v>
      </c>
      <c r="AD24" s="44">
        <f t="shared" si="11"/>
        <v>66</v>
      </c>
      <c r="AE24" s="44">
        <f t="shared" si="11"/>
        <v>42</v>
      </c>
      <c r="AF24" s="44">
        <f t="shared" si="11"/>
        <v>5</v>
      </c>
      <c r="AG24" s="44">
        <f t="shared" si="11"/>
        <v>187</v>
      </c>
      <c r="AH24" s="48">
        <f t="shared" si="5"/>
        <v>1</v>
      </c>
      <c r="AI24" s="43">
        <f>SUM(AI18:AI23)</f>
        <v>1</v>
      </c>
      <c r="AJ24" s="44">
        <f t="shared" ref="AJ24:AN24" si="12">SUM(AJ18:AJ23)</f>
        <v>74</v>
      </c>
      <c r="AK24" s="44">
        <f t="shared" si="12"/>
        <v>65</v>
      </c>
      <c r="AL24" s="44">
        <f t="shared" si="12"/>
        <v>42</v>
      </c>
      <c r="AM24" s="44">
        <f t="shared" si="12"/>
        <v>5</v>
      </c>
      <c r="AN24" s="47">
        <f t="shared" si="12"/>
        <v>187</v>
      </c>
      <c r="AO24" s="49">
        <f>+AN24/$AN$24</f>
        <v>1</v>
      </c>
    </row>
    <row r="25" spans="1:41" ht="15.75" thickBot="1" x14ac:dyDescent="0.3">
      <c r="A25" s="50" t="s">
        <v>23</v>
      </c>
      <c r="B25" s="51">
        <f>B24/$F$24</f>
        <v>0.44919786096256686</v>
      </c>
      <c r="C25" s="52">
        <f>C24/$F$24</f>
        <v>0.34224598930481281</v>
      </c>
      <c r="D25" s="52">
        <f>D24/$F$24</f>
        <v>0.18716577540106952</v>
      </c>
      <c r="E25" s="52">
        <f>E24/$F$24</f>
        <v>2.1390374331550801E-2</v>
      </c>
      <c r="F25" s="48">
        <f>F24/$F$24</f>
        <v>1</v>
      </c>
      <c r="G25" s="51">
        <f>G24/$K$24</f>
        <v>0.44736842105263158</v>
      </c>
      <c r="H25" s="52">
        <f>H24/$K$24</f>
        <v>0.3473684210526316</v>
      </c>
      <c r="I25" s="52">
        <f>I24/$K$24</f>
        <v>0.18421052631578946</v>
      </c>
      <c r="J25" s="52">
        <f>J24/$K$24</f>
        <v>2.1052631578947368E-2</v>
      </c>
      <c r="K25" s="48">
        <f>K24/$K$24</f>
        <v>1</v>
      </c>
      <c r="L25" s="51">
        <f>L24/$P$24</f>
        <v>0.43814432989690721</v>
      </c>
      <c r="M25" s="52">
        <f>M24/$P$24</f>
        <v>0.33505154639175255</v>
      </c>
      <c r="N25" s="52">
        <f>N24/$P$24</f>
        <v>0.20618556701030927</v>
      </c>
      <c r="O25" s="52">
        <f>O24/$P$24</f>
        <v>2.0618556701030927E-2</v>
      </c>
      <c r="P25" s="48">
        <f>P24/$P$24</f>
        <v>1</v>
      </c>
      <c r="Q25" s="51">
        <f>Q24/$U$24</f>
        <v>0.40957446808510639</v>
      </c>
      <c r="R25" s="52">
        <f>R24/$U$24</f>
        <v>0.35638297872340424</v>
      </c>
      <c r="S25" s="52">
        <f>S24/$U$24</f>
        <v>0.21276595744680851</v>
      </c>
      <c r="T25" s="52">
        <f>T24/$U$24</f>
        <v>2.1276595744680851E-2</v>
      </c>
      <c r="U25" s="48">
        <f>U24/$U$24</f>
        <v>1</v>
      </c>
      <c r="V25" s="53">
        <f t="shared" ref="V25:AA25" si="13">V24/$AA$24</f>
        <v>5.235602094240838E-3</v>
      </c>
      <c r="W25" s="53">
        <f t="shared" si="13"/>
        <v>0.40314136125654448</v>
      </c>
      <c r="X25" s="54">
        <f t="shared" si="13"/>
        <v>0.35078534031413611</v>
      </c>
      <c r="Y25" s="54">
        <f t="shared" si="13"/>
        <v>0.21465968586387435</v>
      </c>
      <c r="Z25" s="54">
        <f t="shared" si="13"/>
        <v>2.6178010471204188E-2</v>
      </c>
      <c r="AA25" s="55">
        <f t="shared" si="13"/>
        <v>1</v>
      </c>
      <c r="AB25" s="56">
        <f>AB24/$AG$24</f>
        <v>5.3475935828877002E-3</v>
      </c>
      <c r="AC25" s="57">
        <f t="shared" ref="AC25:AG25" si="14">AC24/$AG$24</f>
        <v>0.39037433155080214</v>
      </c>
      <c r="AD25" s="57">
        <f t="shared" si="14"/>
        <v>0.35294117647058826</v>
      </c>
      <c r="AE25" s="57">
        <f t="shared" si="14"/>
        <v>0.22459893048128343</v>
      </c>
      <c r="AF25" s="57">
        <f t="shared" si="14"/>
        <v>2.6737967914438502E-2</v>
      </c>
      <c r="AG25" s="52">
        <f t="shared" si="14"/>
        <v>1</v>
      </c>
      <c r="AH25" s="52"/>
      <c r="AI25" s="56">
        <f>AI24/$AN$24</f>
        <v>5.3475935828877002E-3</v>
      </c>
      <c r="AJ25" s="56">
        <f t="shared" ref="AJ25:AN25" si="15">AJ24/$AN$24</f>
        <v>0.39572192513368987</v>
      </c>
      <c r="AK25" s="56">
        <f t="shared" si="15"/>
        <v>0.34759358288770054</v>
      </c>
      <c r="AL25" s="56">
        <f t="shared" si="15"/>
        <v>0.22459893048128343</v>
      </c>
      <c r="AM25" s="56">
        <f t="shared" si="15"/>
        <v>2.6737967914438502E-2</v>
      </c>
      <c r="AN25" s="56">
        <f t="shared" si="15"/>
        <v>1</v>
      </c>
      <c r="AO25" s="58"/>
    </row>
    <row r="26" spans="1:41" ht="15.75" thickBot="1" x14ac:dyDescent="0.3">
      <c r="A26" s="50" t="s">
        <v>24</v>
      </c>
      <c r="B26" s="104"/>
      <c r="C26" s="105"/>
      <c r="D26" s="105"/>
      <c r="E26" s="105"/>
      <c r="F26" s="106"/>
      <c r="G26" s="59">
        <f>+G24/B24-1</f>
        <v>1.1904761904761862E-2</v>
      </c>
      <c r="H26" s="60">
        <f t="shared" ref="H26:U26" si="16">+H24/C24-1</f>
        <v>3.125E-2</v>
      </c>
      <c r="I26" s="60">
        <f t="shared" si="16"/>
        <v>0</v>
      </c>
      <c r="J26" s="60">
        <f t="shared" si="16"/>
        <v>0</v>
      </c>
      <c r="K26" s="61">
        <f t="shared" si="16"/>
        <v>1.6042780748663166E-2</v>
      </c>
      <c r="L26" s="59">
        <f t="shared" si="16"/>
        <v>0</v>
      </c>
      <c r="M26" s="60">
        <f t="shared" si="16"/>
        <v>-1.5151515151515138E-2</v>
      </c>
      <c r="N26" s="60">
        <f t="shared" si="16"/>
        <v>0.14285714285714279</v>
      </c>
      <c r="O26" s="60">
        <f t="shared" si="16"/>
        <v>0</v>
      </c>
      <c r="P26" s="61">
        <f t="shared" si="16"/>
        <v>2.1052631578947434E-2</v>
      </c>
      <c r="Q26" s="59">
        <f t="shared" si="16"/>
        <v>-9.4117647058823528E-2</v>
      </c>
      <c r="R26" s="60">
        <f t="shared" si="16"/>
        <v>3.076923076923066E-2</v>
      </c>
      <c r="S26" s="60">
        <f t="shared" si="16"/>
        <v>0</v>
      </c>
      <c r="T26" s="60">
        <f t="shared" si="16"/>
        <v>0</v>
      </c>
      <c r="U26" s="61">
        <f t="shared" si="16"/>
        <v>-3.0927835051546393E-2</v>
      </c>
      <c r="V26" s="62" t="s">
        <v>25</v>
      </c>
      <c r="W26" s="62">
        <f>+W24/Q24-1</f>
        <v>0</v>
      </c>
      <c r="X26" s="63">
        <f>+X24/R24-1</f>
        <v>0</v>
      </c>
      <c r="Y26" s="63">
        <f>+Y24/S24-1</f>
        <v>2.4999999999999911E-2</v>
      </c>
      <c r="Z26" s="63">
        <f>+Z24/T24-1</f>
        <v>0.25</v>
      </c>
      <c r="AA26" s="64">
        <f>+AA24/U24-1</f>
        <v>1.5957446808510634E-2</v>
      </c>
      <c r="AB26" s="65">
        <f>AB24/V24-1</f>
        <v>0</v>
      </c>
      <c r="AC26" s="66">
        <f>AC24/W24-1</f>
        <v>-5.1948051948051965E-2</v>
      </c>
      <c r="AD26" s="66">
        <f t="shared" ref="AD26:AG26" si="17">AD24/X24-1</f>
        <v>-1.4925373134328401E-2</v>
      </c>
      <c r="AE26" s="66">
        <f t="shared" si="17"/>
        <v>2.4390243902439046E-2</v>
      </c>
      <c r="AF26" s="66">
        <f t="shared" si="17"/>
        <v>0</v>
      </c>
      <c r="AG26" s="66">
        <f t="shared" si="17"/>
        <v>-2.0942408376963373E-2</v>
      </c>
      <c r="AH26" s="66"/>
      <c r="AI26" s="65">
        <f t="shared" ref="AI26:AN26" si="18">AI24/AB24-1</f>
        <v>0</v>
      </c>
      <c r="AJ26" s="65">
        <f t="shared" si="18"/>
        <v>1.3698630136986356E-2</v>
      </c>
      <c r="AK26" s="65">
        <f t="shared" si="18"/>
        <v>-1.5151515151515138E-2</v>
      </c>
      <c r="AL26" s="65">
        <f t="shared" si="18"/>
        <v>0</v>
      </c>
      <c r="AM26" s="65">
        <f t="shared" si="18"/>
        <v>0</v>
      </c>
      <c r="AN26" s="65">
        <f t="shared" si="18"/>
        <v>0</v>
      </c>
      <c r="AO26" s="67"/>
    </row>
    <row r="27" spans="1:41" x14ac:dyDescent="0.25">
      <c r="A27" s="68" t="s">
        <v>26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3"/>
      <c r="R27" s="3"/>
      <c r="S27" s="3"/>
      <c r="T27" s="3"/>
      <c r="U27" s="3"/>
      <c r="AC27" s="69"/>
    </row>
    <row r="28" spans="1:41" x14ac:dyDescent="0.25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3"/>
      <c r="R28" s="3"/>
      <c r="S28" s="3"/>
      <c r="T28" s="3"/>
      <c r="U28" s="3"/>
    </row>
    <row r="29" spans="1:41" x14ac:dyDescent="0.25">
      <c r="A29" s="107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3"/>
      <c r="U29" s="3"/>
      <c r="AI29" s="70"/>
      <c r="AJ29" s="71"/>
      <c r="AK29" s="72"/>
      <c r="AL29" s="70"/>
    </row>
    <row r="30" spans="1:41" x14ac:dyDescent="0.25">
      <c r="A30" s="107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3"/>
      <c r="U30" s="3"/>
      <c r="AI30" s="70"/>
      <c r="AJ30" s="73"/>
      <c r="AK30" s="74"/>
      <c r="AL30" s="70"/>
    </row>
    <row r="31" spans="1:41" x14ac:dyDescent="0.25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3"/>
      <c r="U31" s="3"/>
      <c r="AI31" s="70"/>
      <c r="AJ31" s="73"/>
      <c r="AK31" s="74"/>
      <c r="AL31" s="70"/>
    </row>
    <row r="32" spans="1:41" x14ac:dyDescent="0.25">
      <c r="A32" s="107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3"/>
      <c r="U32" s="3"/>
      <c r="AI32" s="70"/>
      <c r="AJ32" s="73"/>
      <c r="AK32" s="74"/>
      <c r="AL32" s="70"/>
    </row>
    <row r="33" spans="1:38" x14ac:dyDescent="0.25">
      <c r="A33" s="107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3"/>
      <c r="U33" s="3"/>
      <c r="AI33" s="70"/>
      <c r="AJ33" s="73"/>
      <c r="AK33" s="74"/>
      <c r="AL33" s="70"/>
    </row>
    <row r="34" spans="1:38" x14ac:dyDescent="0.25">
      <c r="A34" s="107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3"/>
      <c r="U34" s="3"/>
      <c r="AI34" s="70"/>
      <c r="AJ34" s="73"/>
      <c r="AK34" s="74"/>
      <c r="AL34" s="70"/>
    </row>
    <row r="35" spans="1:38" x14ac:dyDescent="0.25">
      <c r="A35" s="107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3"/>
      <c r="U35" s="3"/>
      <c r="AI35" s="70"/>
      <c r="AJ35" s="71"/>
      <c r="AK35" s="72"/>
      <c r="AL35" s="70"/>
    </row>
    <row r="36" spans="1:38" x14ac:dyDescent="0.25">
      <c r="A36" s="107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3"/>
      <c r="U36" s="3"/>
      <c r="AI36" s="70"/>
      <c r="AJ36" s="73"/>
      <c r="AK36" s="74"/>
      <c r="AL36" s="70"/>
    </row>
    <row r="37" spans="1:38" x14ac:dyDescent="0.25">
      <c r="A37" s="107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3"/>
      <c r="U37" s="3"/>
      <c r="AI37" s="70"/>
      <c r="AJ37" s="73"/>
      <c r="AK37" s="74"/>
      <c r="AL37" s="70"/>
    </row>
    <row r="38" spans="1:38" x14ac:dyDescent="0.25">
      <c r="A38" s="107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3"/>
      <c r="U38" s="3"/>
      <c r="AI38" s="70"/>
      <c r="AJ38" s="71"/>
      <c r="AK38" s="72"/>
      <c r="AL38" s="70"/>
    </row>
    <row r="39" spans="1:38" x14ac:dyDescent="0.25">
      <c r="A39" s="107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3"/>
      <c r="U39" s="3"/>
      <c r="AI39" s="70"/>
      <c r="AJ39" s="73"/>
      <c r="AK39" s="74"/>
      <c r="AL39" s="70"/>
    </row>
    <row r="40" spans="1:38" x14ac:dyDescent="0.25">
      <c r="A40" s="107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3"/>
      <c r="U40" s="3"/>
      <c r="AI40" s="70"/>
      <c r="AJ40" s="73"/>
      <c r="AK40" s="74"/>
      <c r="AL40" s="70"/>
    </row>
    <row r="41" spans="1:38" x14ac:dyDescent="0.25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3"/>
      <c r="U41" s="3"/>
      <c r="AI41" s="70"/>
      <c r="AJ41" s="73"/>
      <c r="AK41" s="74"/>
      <c r="AL41" s="70"/>
    </row>
    <row r="42" spans="1:38" x14ac:dyDescent="0.25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3"/>
      <c r="U42" s="3"/>
      <c r="AI42" s="70"/>
      <c r="AJ42" s="73"/>
      <c r="AK42" s="74"/>
      <c r="AL42" s="70"/>
    </row>
    <row r="43" spans="1:38" x14ac:dyDescent="0.25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3"/>
      <c r="U43" s="3"/>
      <c r="AI43" s="70"/>
      <c r="AJ43" s="71"/>
      <c r="AK43" s="72"/>
      <c r="AL43" s="70"/>
    </row>
    <row r="44" spans="1:38" x14ac:dyDescent="0.25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3"/>
      <c r="U44" s="3"/>
      <c r="AI44" s="70"/>
      <c r="AJ44" s="73"/>
      <c r="AK44" s="74"/>
      <c r="AL44" s="70"/>
    </row>
    <row r="45" spans="1:38" x14ac:dyDescent="0.25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3"/>
      <c r="U45" s="3"/>
      <c r="AI45" s="70"/>
      <c r="AJ45" s="73"/>
      <c r="AK45" s="74"/>
      <c r="AL45" s="70"/>
    </row>
    <row r="46" spans="1:38" x14ac:dyDescent="0.25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3"/>
      <c r="U46" s="3"/>
      <c r="AI46" s="70"/>
      <c r="AJ46" s="73"/>
      <c r="AK46" s="74"/>
      <c r="AL46" s="70"/>
    </row>
    <row r="47" spans="1:38" x14ac:dyDescent="0.25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3"/>
      <c r="U47" s="3"/>
      <c r="AI47" s="70"/>
      <c r="AJ47" s="73"/>
      <c r="AK47" s="74"/>
      <c r="AL47" s="70"/>
    </row>
    <row r="48" spans="1:38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AI48" s="70"/>
      <c r="AJ48" s="71"/>
      <c r="AK48" s="72"/>
      <c r="AL48" s="70"/>
    </row>
    <row r="49" spans="1:38" ht="19.5" customHeight="1" x14ac:dyDescent="0.25">
      <c r="A49" s="108" t="s">
        <v>0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AI49" s="70"/>
      <c r="AJ49" s="73"/>
      <c r="AK49" s="74"/>
      <c r="AL49" s="70"/>
    </row>
    <row r="50" spans="1:38" ht="15.75" thickBot="1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AI50" s="70"/>
      <c r="AJ50" s="73"/>
      <c r="AK50" s="74"/>
      <c r="AL50" s="70"/>
    </row>
    <row r="51" spans="1:38" ht="33.75" customHeight="1" x14ac:dyDescent="0.25">
      <c r="A51" s="101" t="s">
        <v>1</v>
      </c>
      <c r="B51" s="110" t="s">
        <v>2</v>
      </c>
      <c r="C51" s="111"/>
      <c r="D51" s="112"/>
      <c r="E51" s="110" t="s">
        <v>3</v>
      </c>
      <c r="F51" s="111"/>
      <c r="G51" s="112"/>
      <c r="H51" s="110" t="s">
        <v>4</v>
      </c>
      <c r="I51" s="111"/>
      <c r="J51" s="112"/>
      <c r="K51" s="110" t="s">
        <v>5</v>
      </c>
      <c r="L51" s="111"/>
      <c r="M51" s="113"/>
      <c r="N51" s="101" t="s">
        <v>6</v>
      </c>
      <c r="O51" s="102"/>
      <c r="P51" s="102"/>
      <c r="Q51" s="103"/>
      <c r="R51" s="101" t="s">
        <v>7</v>
      </c>
      <c r="S51" s="102"/>
      <c r="T51" s="102"/>
      <c r="U51" s="103"/>
      <c r="V51" s="101" t="s">
        <v>8</v>
      </c>
      <c r="W51" s="102"/>
      <c r="X51" s="102"/>
      <c r="Y51" s="103"/>
      <c r="AI51" s="70"/>
      <c r="AJ51" s="73"/>
      <c r="AK51" s="74"/>
      <c r="AL51" s="70"/>
    </row>
    <row r="52" spans="1:38" ht="71.25" customHeight="1" x14ac:dyDescent="0.25">
      <c r="A52" s="109"/>
      <c r="B52" s="75" t="s">
        <v>27</v>
      </c>
      <c r="C52" s="76" t="s">
        <v>28</v>
      </c>
      <c r="D52" s="77" t="s">
        <v>13</v>
      </c>
      <c r="E52" s="75" t="s">
        <v>27</v>
      </c>
      <c r="F52" s="76" t="s">
        <v>28</v>
      </c>
      <c r="G52" s="77" t="s">
        <v>13</v>
      </c>
      <c r="H52" s="75" t="s">
        <v>27</v>
      </c>
      <c r="I52" s="76" t="s">
        <v>28</v>
      </c>
      <c r="J52" s="77" t="s">
        <v>13</v>
      </c>
      <c r="K52" s="75" t="s">
        <v>27</v>
      </c>
      <c r="L52" s="76" t="s">
        <v>28</v>
      </c>
      <c r="M52" s="78" t="s">
        <v>13</v>
      </c>
      <c r="N52" s="75" t="s">
        <v>29</v>
      </c>
      <c r="O52" s="76" t="s">
        <v>27</v>
      </c>
      <c r="P52" s="76" t="s">
        <v>28</v>
      </c>
      <c r="Q52" s="77" t="s">
        <v>13</v>
      </c>
      <c r="R52" s="75" t="s">
        <v>29</v>
      </c>
      <c r="S52" s="76" t="s">
        <v>27</v>
      </c>
      <c r="T52" s="76" t="s">
        <v>28</v>
      </c>
      <c r="U52" s="77" t="s">
        <v>13</v>
      </c>
      <c r="V52" s="75" t="s">
        <v>29</v>
      </c>
      <c r="W52" s="76" t="s">
        <v>27</v>
      </c>
      <c r="X52" s="76" t="s">
        <v>28</v>
      </c>
      <c r="Y52" s="77" t="s">
        <v>13</v>
      </c>
      <c r="AI52" s="70"/>
      <c r="AJ52" s="71"/>
      <c r="AK52" s="72"/>
      <c r="AL52" s="70"/>
    </row>
    <row r="53" spans="1:38" ht="15.75" x14ac:dyDescent="0.25">
      <c r="A53" s="79" t="s">
        <v>16</v>
      </c>
      <c r="B53" s="80">
        <f t="shared" ref="B53:B58" si="19">SUM(B18)</f>
        <v>21</v>
      </c>
      <c r="C53" s="81">
        <f t="shared" ref="C53:C58" si="20">SUM(C18:E18)</f>
        <v>39</v>
      </c>
      <c r="D53" s="82">
        <f t="shared" ref="D53:D58" si="21">SUM(B53:C53)</f>
        <v>60</v>
      </c>
      <c r="E53" s="80">
        <f t="shared" ref="E53:E58" si="22">G18</f>
        <v>21</v>
      </c>
      <c r="F53" s="81">
        <f t="shared" ref="F53:F58" si="23">SUM(H18:J18)</f>
        <v>39</v>
      </c>
      <c r="G53" s="82">
        <f t="shared" ref="G53:G58" si="24">SUM(E53:F53)</f>
        <v>60</v>
      </c>
      <c r="H53" s="80">
        <f t="shared" ref="H53:H58" si="25">SUM(L18)</f>
        <v>21</v>
      </c>
      <c r="I53" s="81">
        <f t="shared" ref="I53:I58" si="26">SUM(M18:O18)</f>
        <v>40</v>
      </c>
      <c r="J53" s="82">
        <f t="shared" ref="J53:J58" si="27">SUM(H53:I53)</f>
        <v>61</v>
      </c>
      <c r="K53" s="80">
        <v>21</v>
      </c>
      <c r="L53" s="81">
        <f t="shared" ref="L53:L58" si="28">SUM(R18:T18)</f>
        <v>40</v>
      </c>
      <c r="M53" s="83">
        <f t="shared" ref="M53:M58" si="29">SUM(K53:L53)</f>
        <v>61</v>
      </c>
      <c r="N53" s="80">
        <v>0</v>
      </c>
      <c r="O53" s="81">
        <f t="shared" ref="O53:O58" si="30">SUM(W18)</f>
        <v>21</v>
      </c>
      <c r="P53" s="81">
        <f t="shared" ref="P53:P58" si="31">SUM(X18:Z18)</f>
        <v>41</v>
      </c>
      <c r="Q53" s="82">
        <f t="shared" ref="Q53:Q58" si="32">SUM(O53:P53)</f>
        <v>62</v>
      </c>
      <c r="R53" s="80" t="str">
        <f>AB18</f>
        <v>-</v>
      </c>
      <c r="S53" s="81">
        <f>AC18</f>
        <v>21</v>
      </c>
      <c r="T53" s="81">
        <f>AD18+AE18+AF18</f>
        <v>41</v>
      </c>
      <c r="U53" s="82">
        <f>SUM(R53:T53)</f>
        <v>62</v>
      </c>
      <c r="V53" s="80">
        <f>AI18</f>
        <v>0</v>
      </c>
      <c r="W53" s="81">
        <f>AJ18</f>
        <v>20</v>
      </c>
      <c r="X53" s="81">
        <f>AK18+AL18+AM18</f>
        <v>40</v>
      </c>
      <c r="Y53" s="82">
        <f>SUM(V53:X53)</f>
        <v>60</v>
      </c>
      <c r="AI53" s="70"/>
      <c r="AJ53" s="73"/>
      <c r="AK53" s="74"/>
      <c r="AL53" s="70"/>
    </row>
    <row r="54" spans="1:38" ht="15.75" x14ac:dyDescent="0.25">
      <c r="A54" s="79" t="s">
        <v>18</v>
      </c>
      <c r="B54" s="80">
        <f t="shared" si="19"/>
        <v>16</v>
      </c>
      <c r="C54" s="81">
        <f t="shared" si="20"/>
        <v>34</v>
      </c>
      <c r="D54" s="82">
        <f t="shared" si="21"/>
        <v>50</v>
      </c>
      <c r="E54" s="80">
        <f t="shared" si="22"/>
        <v>17</v>
      </c>
      <c r="F54" s="81">
        <f t="shared" si="23"/>
        <v>34</v>
      </c>
      <c r="G54" s="82">
        <f t="shared" si="24"/>
        <v>51</v>
      </c>
      <c r="H54" s="80">
        <f t="shared" si="25"/>
        <v>17</v>
      </c>
      <c r="I54" s="81">
        <f t="shared" si="26"/>
        <v>33</v>
      </c>
      <c r="J54" s="82">
        <f t="shared" si="27"/>
        <v>50</v>
      </c>
      <c r="K54" s="80">
        <v>17</v>
      </c>
      <c r="L54" s="81">
        <f t="shared" si="28"/>
        <v>34</v>
      </c>
      <c r="M54" s="83">
        <f t="shared" si="29"/>
        <v>51</v>
      </c>
      <c r="N54" s="80">
        <v>1</v>
      </c>
      <c r="O54" s="81">
        <f t="shared" si="30"/>
        <v>17</v>
      </c>
      <c r="P54" s="81">
        <f t="shared" si="31"/>
        <v>37</v>
      </c>
      <c r="Q54" s="82">
        <f>SUM(N54:P54)</f>
        <v>55</v>
      </c>
      <c r="R54" s="80">
        <f t="shared" ref="R54:S58" si="33">AB19</f>
        <v>1</v>
      </c>
      <c r="S54" s="81">
        <f t="shared" si="33"/>
        <v>17</v>
      </c>
      <c r="T54" s="81">
        <f t="shared" ref="T54:T58" si="34">AD19+AE19+AF19</f>
        <v>37</v>
      </c>
      <c r="U54" s="82">
        <f t="shared" ref="U54:U58" si="35">SUM(R54:T54)</f>
        <v>55</v>
      </c>
      <c r="V54" s="80">
        <f t="shared" ref="V54:W58" si="36">AI19</f>
        <v>1</v>
      </c>
      <c r="W54" s="81">
        <f t="shared" si="36"/>
        <v>17</v>
      </c>
      <c r="X54" s="81">
        <f t="shared" ref="X54:X58" si="37">AK19+AL19+AM19</f>
        <v>36</v>
      </c>
      <c r="Y54" s="82">
        <f t="shared" ref="Y54:Y58" si="38">SUM(V54:X54)</f>
        <v>54</v>
      </c>
      <c r="AI54" s="70"/>
      <c r="AJ54" s="73"/>
      <c r="AK54" s="74"/>
      <c r="AL54" s="70"/>
    </row>
    <row r="55" spans="1:38" ht="15.75" x14ac:dyDescent="0.25">
      <c r="A55" s="79" t="s">
        <v>19</v>
      </c>
      <c r="B55" s="80">
        <f t="shared" si="19"/>
        <v>12</v>
      </c>
      <c r="C55" s="81">
        <f t="shared" si="20"/>
        <v>15</v>
      </c>
      <c r="D55" s="82">
        <f t="shared" si="21"/>
        <v>27</v>
      </c>
      <c r="E55" s="80">
        <f t="shared" si="22"/>
        <v>12</v>
      </c>
      <c r="F55" s="81">
        <f t="shared" si="23"/>
        <v>17</v>
      </c>
      <c r="G55" s="82">
        <f t="shared" si="24"/>
        <v>29</v>
      </c>
      <c r="H55" s="80">
        <f t="shared" si="25"/>
        <v>12</v>
      </c>
      <c r="I55" s="81">
        <f t="shared" si="26"/>
        <v>19</v>
      </c>
      <c r="J55" s="82">
        <f t="shared" si="27"/>
        <v>31</v>
      </c>
      <c r="K55" s="80">
        <v>10</v>
      </c>
      <c r="L55" s="81">
        <f t="shared" si="28"/>
        <v>20</v>
      </c>
      <c r="M55" s="83">
        <f t="shared" si="29"/>
        <v>30</v>
      </c>
      <c r="N55" s="80">
        <v>0</v>
      </c>
      <c r="O55" s="81">
        <f t="shared" si="30"/>
        <v>10</v>
      </c>
      <c r="P55" s="81">
        <f t="shared" si="31"/>
        <v>20</v>
      </c>
      <c r="Q55" s="82">
        <f t="shared" si="32"/>
        <v>30</v>
      </c>
      <c r="R55" s="80" t="str">
        <f t="shared" si="33"/>
        <v>-</v>
      </c>
      <c r="S55" s="81">
        <f t="shared" si="33"/>
        <v>10</v>
      </c>
      <c r="T55" s="81">
        <f t="shared" si="34"/>
        <v>21</v>
      </c>
      <c r="U55" s="82">
        <f t="shared" si="35"/>
        <v>31</v>
      </c>
      <c r="V55" s="80">
        <f t="shared" si="36"/>
        <v>0</v>
      </c>
      <c r="W55" s="81">
        <f t="shared" si="36"/>
        <v>10</v>
      </c>
      <c r="X55" s="81">
        <f t="shared" si="37"/>
        <v>21</v>
      </c>
      <c r="Y55" s="82">
        <f t="shared" si="38"/>
        <v>31</v>
      </c>
      <c r="AI55" s="70"/>
      <c r="AJ55" s="73"/>
      <c r="AK55" s="74"/>
      <c r="AL55" s="70"/>
    </row>
    <row r="56" spans="1:38" ht="15.75" x14ac:dyDescent="0.25">
      <c r="A56" s="79" t="s">
        <v>20</v>
      </c>
      <c r="B56" s="80">
        <f t="shared" si="19"/>
        <v>5</v>
      </c>
      <c r="C56" s="81">
        <f t="shared" si="20"/>
        <v>5</v>
      </c>
      <c r="D56" s="82">
        <f t="shared" si="21"/>
        <v>10</v>
      </c>
      <c r="E56" s="80">
        <f t="shared" si="22"/>
        <v>5</v>
      </c>
      <c r="F56" s="81">
        <f t="shared" si="23"/>
        <v>5</v>
      </c>
      <c r="G56" s="82">
        <f t="shared" si="24"/>
        <v>10</v>
      </c>
      <c r="H56" s="80">
        <f t="shared" si="25"/>
        <v>5</v>
      </c>
      <c r="I56" s="81">
        <f t="shared" si="26"/>
        <v>5</v>
      </c>
      <c r="J56" s="82">
        <f t="shared" si="27"/>
        <v>10</v>
      </c>
      <c r="K56" s="80">
        <v>4</v>
      </c>
      <c r="L56" s="81">
        <f t="shared" si="28"/>
        <v>5</v>
      </c>
      <c r="M56" s="83">
        <f t="shared" si="29"/>
        <v>9</v>
      </c>
      <c r="N56" s="80">
        <v>0</v>
      </c>
      <c r="O56" s="81">
        <f t="shared" si="30"/>
        <v>4</v>
      </c>
      <c r="P56" s="81">
        <f t="shared" si="31"/>
        <v>3</v>
      </c>
      <c r="Q56" s="82">
        <f t="shared" si="32"/>
        <v>7</v>
      </c>
      <c r="R56" s="80" t="str">
        <f t="shared" si="33"/>
        <v>-</v>
      </c>
      <c r="S56" s="81">
        <f t="shared" si="33"/>
        <v>4</v>
      </c>
      <c r="T56" s="81">
        <f t="shared" si="34"/>
        <v>3</v>
      </c>
      <c r="U56" s="82">
        <f t="shared" si="35"/>
        <v>7</v>
      </c>
      <c r="V56" s="80">
        <f t="shared" si="36"/>
        <v>0</v>
      </c>
      <c r="W56" s="81">
        <f t="shared" si="36"/>
        <v>4</v>
      </c>
      <c r="X56" s="81">
        <f t="shared" si="37"/>
        <v>3</v>
      </c>
      <c r="Y56" s="82">
        <f t="shared" si="38"/>
        <v>7</v>
      </c>
      <c r="AI56" s="70"/>
      <c r="AJ56" s="73"/>
      <c r="AK56" s="74"/>
      <c r="AL56" s="70"/>
    </row>
    <row r="57" spans="1:38" ht="15.75" x14ac:dyDescent="0.25">
      <c r="A57" s="79" t="s">
        <v>21</v>
      </c>
      <c r="B57" s="80">
        <f t="shared" si="19"/>
        <v>7</v>
      </c>
      <c r="C57" s="81">
        <f t="shared" si="20"/>
        <v>2</v>
      </c>
      <c r="D57" s="82">
        <f t="shared" si="21"/>
        <v>9</v>
      </c>
      <c r="E57" s="80">
        <f t="shared" si="22"/>
        <v>7</v>
      </c>
      <c r="F57" s="81">
        <f t="shared" si="23"/>
        <v>2</v>
      </c>
      <c r="G57" s="82">
        <f t="shared" si="24"/>
        <v>9</v>
      </c>
      <c r="H57" s="80">
        <f t="shared" si="25"/>
        <v>7</v>
      </c>
      <c r="I57" s="81">
        <f t="shared" si="26"/>
        <v>2</v>
      </c>
      <c r="J57" s="82">
        <f t="shared" si="27"/>
        <v>9</v>
      </c>
      <c r="K57" s="80">
        <v>7</v>
      </c>
      <c r="L57" s="81">
        <f t="shared" si="28"/>
        <v>2</v>
      </c>
      <c r="M57" s="83">
        <f t="shared" si="29"/>
        <v>9</v>
      </c>
      <c r="N57" s="80">
        <v>0</v>
      </c>
      <c r="O57" s="81">
        <f t="shared" si="30"/>
        <v>7</v>
      </c>
      <c r="P57" s="81">
        <f t="shared" si="31"/>
        <v>2</v>
      </c>
      <c r="Q57" s="82">
        <f t="shared" si="32"/>
        <v>9</v>
      </c>
      <c r="R57" s="80" t="str">
        <f t="shared" si="33"/>
        <v>-</v>
      </c>
      <c r="S57" s="81">
        <f t="shared" si="33"/>
        <v>7</v>
      </c>
      <c r="T57" s="81">
        <f t="shared" si="34"/>
        <v>2</v>
      </c>
      <c r="U57" s="82">
        <f t="shared" si="35"/>
        <v>9</v>
      </c>
      <c r="V57" s="80">
        <f t="shared" si="36"/>
        <v>0</v>
      </c>
      <c r="W57" s="81">
        <f t="shared" si="36"/>
        <v>9</v>
      </c>
      <c r="X57" s="81">
        <f t="shared" si="37"/>
        <v>3</v>
      </c>
      <c r="Y57" s="82">
        <f t="shared" si="38"/>
        <v>12</v>
      </c>
      <c r="AI57" s="70"/>
      <c r="AJ57" s="71"/>
      <c r="AK57" s="72"/>
      <c r="AL57" s="70"/>
    </row>
    <row r="58" spans="1:38" ht="16.5" thickBot="1" x14ac:dyDescent="0.3">
      <c r="A58" s="79" t="s">
        <v>22</v>
      </c>
      <c r="B58" s="84">
        <f t="shared" si="19"/>
        <v>23</v>
      </c>
      <c r="C58" s="85">
        <f t="shared" si="20"/>
        <v>8</v>
      </c>
      <c r="D58" s="86">
        <f t="shared" si="21"/>
        <v>31</v>
      </c>
      <c r="E58" s="84">
        <f t="shared" si="22"/>
        <v>23</v>
      </c>
      <c r="F58" s="85">
        <f t="shared" si="23"/>
        <v>8</v>
      </c>
      <c r="G58" s="86">
        <f t="shared" si="24"/>
        <v>31</v>
      </c>
      <c r="H58" s="84">
        <f t="shared" si="25"/>
        <v>23</v>
      </c>
      <c r="I58" s="85">
        <f t="shared" si="26"/>
        <v>10</v>
      </c>
      <c r="J58" s="86">
        <f t="shared" si="27"/>
        <v>33</v>
      </c>
      <c r="K58" s="84">
        <v>18</v>
      </c>
      <c r="L58" s="85">
        <f t="shared" si="28"/>
        <v>10</v>
      </c>
      <c r="M58" s="87">
        <f t="shared" si="29"/>
        <v>28</v>
      </c>
      <c r="N58" s="84">
        <v>0</v>
      </c>
      <c r="O58" s="85">
        <f t="shared" si="30"/>
        <v>18</v>
      </c>
      <c r="P58" s="85">
        <f t="shared" si="31"/>
        <v>10</v>
      </c>
      <c r="Q58" s="86">
        <f t="shared" si="32"/>
        <v>28</v>
      </c>
      <c r="R58" s="84" t="str">
        <f t="shared" si="33"/>
        <v>-</v>
      </c>
      <c r="S58" s="85">
        <f t="shared" si="33"/>
        <v>14</v>
      </c>
      <c r="T58" s="85">
        <f t="shared" si="34"/>
        <v>9</v>
      </c>
      <c r="U58" s="86">
        <f t="shared" si="35"/>
        <v>23</v>
      </c>
      <c r="V58" s="84">
        <f t="shared" si="36"/>
        <v>0</v>
      </c>
      <c r="W58" s="85">
        <f t="shared" si="36"/>
        <v>14</v>
      </c>
      <c r="X58" s="85">
        <f t="shared" si="37"/>
        <v>9</v>
      </c>
      <c r="Y58" s="86">
        <f t="shared" si="38"/>
        <v>23</v>
      </c>
    </row>
    <row r="59" spans="1:38" ht="16.5" thickBot="1" x14ac:dyDescent="0.3">
      <c r="A59" s="42" t="s">
        <v>13</v>
      </c>
      <c r="B59" s="88">
        <f t="shared" ref="B59:P59" si="39">SUM(B53:B58)</f>
        <v>84</v>
      </c>
      <c r="C59" s="89">
        <f t="shared" si="39"/>
        <v>103</v>
      </c>
      <c r="D59" s="90">
        <f t="shared" si="39"/>
        <v>187</v>
      </c>
      <c r="E59" s="88">
        <f t="shared" si="39"/>
        <v>85</v>
      </c>
      <c r="F59" s="89">
        <f t="shared" si="39"/>
        <v>105</v>
      </c>
      <c r="G59" s="90">
        <f t="shared" si="39"/>
        <v>190</v>
      </c>
      <c r="H59" s="88">
        <f t="shared" si="39"/>
        <v>85</v>
      </c>
      <c r="I59" s="89">
        <f t="shared" si="39"/>
        <v>109</v>
      </c>
      <c r="J59" s="90">
        <f t="shared" si="39"/>
        <v>194</v>
      </c>
      <c r="K59" s="88">
        <f t="shared" si="39"/>
        <v>77</v>
      </c>
      <c r="L59" s="89">
        <f t="shared" si="39"/>
        <v>111</v>
      </c>
      <c r="M59" s="91">
        <f t="shared" si="39"/>
        <v>188</v>
      </c>
      <c r="N59" s="88">
        <f>SUM(N53:N58)</f>
        <v>1</v>
      </c>
      <c r="O59" s="89">
        <f t="shared" si="39"/>
        <v>77</v>
      </c>
      <c r="P59" s="89">
        <f t="shared" si="39"/>
        <v>113</v>
      </c>
      <c r="Q59" s="90">
        <f>SUM(N59:P59)</f>
        <v>191</v>
      </c>
      <c r="R59" s="88">
        <f>SUM(R53:R58)</f>
        <v>1</v>
      </c>
      <c r="S59" s="88">
        <f t="shared" ref="S59:U59" si="40">SUM(S53:S58)</f>
        <v>73</v>
      </c>
      <c r="T59" s="88">
        <f t="shared" si="40"/>
        <v>113</v>
      </c>
      <c r="U59" s="88">
        <f t="shared" si="40"/>
        <v>187</v>
      </c>
      <c r="V59" s="88">
        <f>SUM(V53:V58)</f>
        <v>1</v>
      </c>
      <c r="W59" s="88">
        <f t="shared" ref="W59:Y59" si="41">SUM(W53:W58)</f>
        <v>74</v>
      </c>
      <c r="X59" s="88">
        <f t="shared" si="41"/>
        <v>112</v>
      </c>
      <c r="Y59" s="92">
        <f t="shared" si="41"/>
        <v>187</v>
      </c>
    </row>
    <row r="60" spans="1:38" ht="20.25" customHeight="1" thickBot="1" x14ac:dyDescent="0.3">
      <c r="A60" s="42" t="s">
        <v>30</v>
      </c>
      <c r="B60" s="93">
        <f>B59/D59</f>
        <v>0.44919786096256686</v>
      </c>
      <c r="C60" s="94">
        <f>C59/D59</f>
        <v>0.55080213903743314</v>
      </c>
      <c r="D60" s="95">
        <f>B60+C60</f>
        <v>1</v>
      </c>
      <c r="E60" s="93">
        <f>E59/G59</f>
        <v>0.44736842105263158</v>
      </c>
      <c r="F60" s="94">
        <f>F59/G59</f>
        <v>0.55263157894736847</v>
      </c>
      <c r="G60" s="95">
        <f>E60+F60</f>
        <v>1</v>
      </c>
      <c r="H60" s="93">
        <f>H59/J59</f>
        <v>0.43814432989690721</v>
      </c>
      <c r="I60" s="94">
        <f>I59/J59</f>
        <v>0.56185567010309279</v>
      </c>
      <c r="J60" s="95">
        <f>H60+I60</f>
        <v>1</v>
      </c>
      <c r="K60" s="93">
        <f>+K59/M59</f>
        <v>0.40957446808510639</v>
      </c>
      <c r="L60" s="96">
        <f>+L59/M59</f>
        <v>0.59042553191489366</v>
      </c>
      <c r="M60" s="97">
        <f>K60+L60</f>
        <v>1</v>
      </c>
      <c r="N60" s="98">
        <f>N59/Q59</f>
        <v>5.235602094240838E-3</v>
      </c>
      <c r="O60" s="94">
        <f>+O59/Q59</f>
        <v>0.40314136125654448</v>
      </c>
      <c r="P60" s="96">
        <f>+P59/Q59</f>
        <v>0.59162303664921467</v>
      </c>
      <c r="Q60" s="99">
        <f>SUM(N60:P60)</f>
        <v>1</v>
      </c>
      <c r="R60" s="98">
        <f>R59/$U$59</f>
        <v>5.3475935828877002E-3</v>
      </c>
      <c r="S60" s="98">
        <f t="shared" ref="S60:U60" si="42">S59/$U$59</f>
        <v>0.39037433155080214</v>
      </c>
      <c r="T60" s="98">
        <f t="shared" si="42"/>
        <v>0.60427807486631013</v>
      </c>
      <c r="U60" s="98">
        <f t="shared" si="42"/>
        <v>1</v>
      </c>
      <c r="V60" s="98">
        <f>V59/$Y$59</f>
        <v>5.3475935828877002E-3</v>
      </c>
      <c r="W60" s="98">
        <f t="shared" ref="W60:Y60" si="43">W59/$Y$59</f>
        <v>0.39572192513368987</v>
      </c>
      <c r="X60" s="98">
        <f t="shared" si="43"/>
        <v>0.59893048128342241</v>
      </c>
      <c r="Y60" s="100">
        <f t="shared" si="43"/>
        <v>1</v>
      </c>
    </row>
    <row r="61" spans="1:38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38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38" x14ac:dyDescent="0.25">
      <c r="A63" t="s">
        <v>31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38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</sheetData>
  <sheetProtection algorithmName="SHA-512" hashValue="IYxh3XyICoE/vnsewM6NP1r1vTOTlVHk2iDTdT8tC4c2YT/lwDNhuQi6KmJ1dKphXGXAAPQSvOmenmQnXHfrMg==" saltValue="6vbZcP0H7UOIuhv5n8HKFg==" spinCount="100000" sheet="1" objects="1" scenarios="1"/>
  <mergeCells count="20">
    <mergeCell ref="A14:AO14"/>
    <mergeCell ref="A16:A17"/>
    <mergeCell ref="B16:F16"/>
    <mergeCell ref="G16:K16"/>
    <mergeCell ref="L16:P16"/>
    <mergeCell ref="Q16:U16"/>
    <mergeCell ref="V16:AA16"/>
    <mergeCell ref="AB16:AH16"/>
    <mergeCell ref="AI16:AO16"/>
    <mergeCell ref="V51:Y51"/>
    <mergeCell ref="B26:F26"/>
    <mergeCell ref="A29:S47"/>
    <mergeCell ref="A49:Y49"/>
    <mergeCell ref="A51:A52"/>
    <mergeCell ref="B51:D51"/>
    <mergeCell ref="E51:G51"/>
    <mergeCell ref="H51:J51"/>
    <mergeCell ref="K51:M51"/>
    <mergeCell ref="N51:Q51"/>
    <mergeCell ref="R51:U51"/>
  </mergeCells>
  <pageMargins left="0.7" right="0.7" top="0.75" bottom="0.75" header="0.3" footer="0.3"/>
  <pageSetup paperSize="9" scale="53" orientation="portrait" r:id="rId1"/>
  <ignoredErrors>
    <ignoredError sqref="AA19 AH24 F24 K24 P24 Q54:Q59" formula="1"/>
    <ignoredError sqref="C53:C58 F53:F58 I53:I58 L53:L58 P53:P5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Oferta de programas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Rocío Almeciga Avellaneda</dc:creator>
  <cp:lastModifiedBy>Jenny Rocío Almeciga Avellaneda</cp:lastModifiedBy>
  <dcterms:created xsi:type="dcterms:W3CDTF">2018-05-25T16:12:55Z</dcterms:created>
  <dcterms:modified xsi:type="dcterms:W3CDTF">2018-07-13T22:50:42Z</dcterms:modified>
</cp:coreProperties>
</file>